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defaultThemeVersion="124226"/>
  <xr:revisionPtr revIDLastSave="0" documentId="13_ncr:1_{848B81FE-DAA9-4B8A-ADBC-C442E9535D21}" xr6:coauthVersionLast="47" xr6:coauthVersionMax="47" xr10:uidLastSave="{00000000-0000-0000-0000-000000000000}"/>
  <bookViews>
    <workbookView showHorizontalScroll="0" showVerticalScroll="0" showSheetTabs="0" xWindow="28680" yWindow="-120" windowWidth="29040" windowHeight="15840" xr2:uid="{00000000-000D-0000-FFFF-FFFF00000000}"/>
  </bookViews>
  <sheets>
    <sheet name="soupis prací ceny" sheetId="11" r:id="rId1"/>
    <sheet name="soupis prací neoceněný_old" sheetId="13" r:id="rId2"/>
  </sheets>
  <definedNames>
    <definedName name="_xlnm._FilterDatabase" localSheetId="0" hidden="1">'soupis prací ceny'!$A$4:$G$107</definedName>
    <definedName name="_xlnm._FilterDatabase" localSheetId="1" hidden="1">'soupis prací neoceněný_old'!$A$7:$G$192</definedName>
    <definedName name="_xlnm.Print_Area" localSheetId="0">'soupis prací ceny'!$A$1:$G$129</definedName>
    <definedName name="_xlnm.Print_Area" localSheetId="1">'soupis prací neoceněný_old'!$A$1:$G$218</definedName>
    <definedName name="Print_Area" localSheetId="0">'soupis prací ceny'!$A$1:$G$133</definedName>
    <definedName name="Print_Area" localSheetId="1">'soupis prací neoceněný_old'!$A$1:$G$222</definedName>
    <definedName name="Print_Area">#REF!</definedName>
    <definedName name="Print_Titles" localSheetId="0">'soupis prací ceny'!$2:$4</definedName>
    <definedName name="Print_Titles" localSheetId="1">'soupis prací neoceněný_old'!$2:$4</definedName>
    <definedName name="Print_Titles">#REF!</definedName>
    <definedName name="VV">#REF!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1" l="1"/>
  <c r="G100" i="11"/>
  <c r="G41" i="11"/>
  <c r="G15" i="11"/>
  <c r="C123" i="11" l="1"/>
  <c r="G83" i="11"/>
  <c r="G84" i="11"/>
  <c r="G85" i="11"/>
  <c r="G86" i="11"/>
  <c r="D78" i="11"/>
  <c r="D79" i="11"/>
  <c r="D80" i="11"/>
  <c r="D81" i="11"/>
  <c r="D82" i="11"/>
  <c r="D77" i="11"/>
  <c r="D75" i="11"/>
  <c r="D74" i="11"/>
  <c r="G180" i="13"/>
  <c r="G28" i="13" l="1"/>
  <c r="G9" i="13"/>
  <c r="C210" i="13"/>
  <c r="C209" i="13"/>
  <c r="C208" i="13"/>
  <c r="C207" i="13"/>
  <c r="C206" i="13"/>
  <c r="C205" i="13"/>
  <c r="C204" i="13"/>
  <c r="C203" i="13"/>
  <c r="C202" i="13"/>
  <c r="C201" i="13"/>
  <c r="G184" i="13"/>
  <c r="G183" i="13"/>
  <c r="G182" i="13"/>
  <c r="G181" i="13"/>
  <c r="G179" i="13"/>
  <c r="G178" i="13"/>
  <c r="G177" i="13"/>
  <c r="G176" i="13"/>
  <c r="G175" i="13"/>
  <c r="G174" i="13"/>
  <c r="G173" i="13"/>
  <c r="G169" i="13"/>
  <c r="G168" i="13"/>
  <c r="G171" i="13" s="1"/>
  <c r="E208" i="13" s="1"/>
  <c r="G164" i="13"/>
  <c r="G163" i="13"/>
  <c r="G166" i="13" s="1"/>
  <c r="E207" i="13" s="1"/>
  <c r="G159" i="13"/>
  <c r="G157" i="13"/>
  <c r="G156" i="13"/>
  <c r="G155" i="13"/>
  <c r="G154" i="13"/>
  <c r="G153" i="13"/>
  <c r="G152" i="13"/>
  <c r="G151" i="13"/>
  <c r="G150" i="13"/>
  <c r="G149" i="13"/>
  <c r="G148" i="13"/>
  <c r="G147" i="13"/>
  <c r="G146" i="13"/>
  <c r="G145" i="13"/>
  <c r="G144" i="13"/>
  <c r="G143" i="13"/>
  <c r="G142" i="13"/>
  <c r="G141" i="13"/>
  <c r="G140" i="13"/>
  <c r="G139" i="13"/>
  <c r="G138" i="13"/>
  <c r="G135" i="13"/>
  <c r="G134" i="13"/>
  <c r="G133" i="13"/>
  <c r="G132" i="13"/>
  <c r="G131" i="13"/>
  <c r="G130" i="13"/>
  <c r="G129" i="13"/>
  <c r="G128" i="13"/>
  <c r="G125" i="13"/>
  <c r="G124" i="13"/>
  <c r="G123" i="13"/>
  <c r="G122" i="13"/>
  <c r="G121" i="13"/>
  <c r="G120" i="13"/>
  <c r="G119" i="13"/>
  <c r="G118" i="13"/>
  <c r="G117" i="13"/>
  <c r="G116" i="13"/>
  <c r="G115" i="13"/>
  <c r="G114" i="13"/>
  <c r="G113" i="13"/>
  <c r="G112" i="13"/>
  <c r="G111" i="13"/>
  <c r="G110" i="13"/>
  <c r="G109" i="13"/>
  <c r="G108" i="13"/>
  <c r="G107" i="13"/>
  <c r="G106" i="13"/>
  <c r="G105" i="13"/>
  <c r="G104" i="13"/>
  <c r="G103" i="13"/>
  <c r="G99" i="13"/>
  <c r="G98" i="13"/>
  <c r="G97" i="13"/>
  <c r="G96" i="13"/>
  <c r="G95" i="13"/>
  <c r="G94" i="13"/>
  <c r="G93" i="13"/>
  <c r="G92" i="13"/>
  <c r="G91" i="13"/>
  <c r="G90" i="13"/>
  <c r="G89" i="13"/>
  <c r="G88" i="13"/>
  <c r="G87" i="13"/>
  <c r="G86" i="13"/>
  <c r="G85" i="13"/>
  <c r="G84" i="13"/>
  <c r="G83" i="13"/>
  <c r="G82" i="13"/>
  <c r="G81" i="13"/>
  <c r="G78" i="13"/>
  <c r="G77" i="13"/>
  <c r="G76" i="13"/>
  <c r="G75" i="13"/>
  <c r="G74" i="13"/>
  <c r="G73" i="13"/>
  <c r="G72" i="13"/>
  <c r="G71" i="13"/>
  <c r="G70" i="13"/>
  <c r="G69" i="13"/>
  <c r="G68" i="13"/>
  <c r="G67" i="13"/>
  <c r="G66" i="13"/>
  <c r="G65" i="13"/>
  <c r="G64" i="13"/>
  <c r="G63" i="13"/>
  <c r="G62" i="13"/>
  <c r="G59" i="13"/>
  <c r="G58" i="13"/>
  <c r="G57" i="13"/>
  <c r="G56" i="13"/>
  <c r="G55" i="13"/>
  <c r="G54" i="13"/>
  <c r="G53" i="13"/>
  <c r="G52" i="13"/>
  <c r="G51" i="13"/>
  <c r="G49" i="13"/>
  <c r="G48" i="13"/>
  <c r="G47" i="13"/>
  <c r="G46" i="13"/>
  <c r="G45" i="13"/>
  <c r="G44" i="13"/>
  <c r="G43" i="13"/>
  <c r="G42" i="13"/>
  <c r="G41" i="13"/>
  <c r="G40" i="13"/>
  <c r="G38" i="13"/>
  <c r="G37" i="13"/>
  <c r="G36" i="13"/>
  <c r="G35" i="13"/>
  <c r="G34" i="13"/>
  <c r="G32" i="13"/>
  <c r="G31" i="13"/>
  <c r="G30" i="13"/>
  <c r="G29" i="13"/>
  <c r="G27" i="13"/>
  <c r="G26" i="13"/>
  <c r="G25" i="13"/>
  <c r="G24" i="13"/>
  <c r="G23" i="13"/>
  <c r="G22" i="13"/>
  <c r="G21" i="13"/>
  <c r="G20" i="13"/>
  <c r="G19" i="13"/>
  <c r="G18" i="13"/>
  <c r="G17" i="13"/>
  <c r="G16" i="13"/>
  <c r="G15" i="13"/>
  <c r="G14" i="13"/>
  <c r="G13" i="13"/>
  <c r="G12" i="13"/>
  <c r="G11" i="13"/>
  <c r="G10" i="13"/>
  <c r="G8" i="13"/>
  <c r="G7" i="13"/>
  <c r="G161" i="13" l="1"/>
  <c r="E206" i="13" s="1"/>
  <c r="F206" i="13" s="1"/>
  <c r="G206" i="13" s="1"/>
  <c r="G79" i="13"/>
  <c r="E202" i="13" s="1"/>
  <c r="F202" i="13" s="1"/>
  <c r="G202" i="13" s="1"/>
  <c r="G186" i="13"/>
  <c r="E209" i="13" s="1"/>
  <c r="F209" i="13" s="1"/>
  <c r="G209" i="13" s="1"/>
  <c r="G136" i="13"/>
  <c r="E205" i="13" s="1"/>
  <c r="F205" i="13" s="1"/>
  <c r="G205" i="13" s="1"/>
  <c r="G126" i="13"/>
  <c r="E204" i="13" s="1"/>
  <c r="F204" i="13" s="1"/>
  <c r="G101" i="13"/>
  <c r="E203" i="13" s="1"/>
  <c r="F203" i="13" s="1"/>
  <c r="G203" i="13" s="1"/>
  <c r="G60" i="13"/>
  <c r="F208" i="13"/>
  <c r="G208" i="13" s="1"/>
  <c r="F207" i="13"/>
  <c r="G207" i="13" s="1"/>
  <c r="G204" i="13" l="1"/>
  <c r="F188" i="13"/>
  <c r="G188" i="13" s="1"/>
  <c r="G192" i="13" s="1"/>
  <c r="E210" i="13" s="1"/>
  <c r="F210" i="13" s="1"/>
  <c r="G210" i="13" s="1"/>
  <c r="E201" i="13"/>
  <c r="G194" i="13" l="1"/>
  <c r="G213" i="13"/>
  <c r="F201" i="13"/>
  <c r="G214" i="13" s="1"/>
  <c r="E211" i="13"/>
  <c r="G215" i="13" l="1"/>
  <c r="G201" i="13"/>
  <c r="G211" i="13" s="1"/>
  <c r="F211" i="13"/>
  <c r="G95" i="11" l="1"/>
  <c r="G67" i="11"/>
  <c r="G28" i="11"/>
  <c r="G36" i="11"/>
  <c r="G22" i="11"/>
  <c r="G21" i="11"/>
  <c r="C122" i="11"/>
  <c r="G92" i="11"/>
  <c r="G91" i="11"/>
  <c r="G99" i="11" l="1"/>
  <c r="G97" i="11"/>
  <c r="G94" i="11" l="1"/>
  <c r="G98" i="11"/>
  <c r="G96" i="11"/>
  <c r="G93" i="11"/>
  <c r="G89" i="11"/>
  <c r="G90" i="11"/>
  <c r="G101" i="11" l="1"/>
  <c r="E122" i="11" s="1"/>
  <c r="F122" i="11" s="1"/>
  <c r="G122" i="11" s="1"/>
  <c r="G75" i="11" l="1"/>
  <c r="G66" i="11"/>
  <c r="G59" i="11"/>
  <c r="G76" i="11" l="1"/>
  <c r="G35" i="11" l="1"/>
  <c r="G72" i="11"/>
  <c r="G73" i="11"/>
  <c r="G74" i="11"/>
  <c r="G77" i="11"/>
  <c r="G78" i="11"/>
  <c r="G79" i="11"/>
  <c r="G80" i="11"/>
  <c r="G81" i="11"/>
  <c r="G82" i="11"/>
  <c r="G65" i="11"/>
  <c r="G49" i="11"/>
  <c r="G50" i="11"/>
  <c r="G51" i="11"/>
  <c r="G52" i="11"/>
  <c r="G53" i="11"/>
  <c r="G54" i="11"/>
  <c r="G55" i="11"/>
  <c r="G56" i="11"/>
  <c r="G57" i="11"/>
  <c r="G58" i="11"/>
  <c r="G39" i="11"/>
  <c r="G40" i="11"/>
  <c r="G14" i="11" l="1"/>
  <c r="G9" i="11"/>
  <c r="G10" i="11"/>
  <c r="G11" i="11"/>
  <c r="C121" i="11" l="1"/>
  <c r="C120" i="11"/>
  <c r="C119" i="11"/>
  <c r="C118" i="11"/>
  <c r="C117" i="11"/>
  <c r="C116" i="11"/>
  <c r="G71" i="11"/>
  <c r="G70" i="11"/>
  <c r="G64" i="11"/>
  <c r="G63" i="11"/>
  <c r="G62" i="11"/>
  <c r="G48" i="11"/>
  <c r="G47" i="11"/>
  <c r="G46" i="11"/>
  <c r="G45" i="11"/>
  <c r="G44" i="11"/>
  <c r="G34" i="11"/>
  <c r="G33" i="11"/>
  <c r="G32" i="11"/>
  <c r="G31" i="11"/>
  <c r="G27" i="11"/>
  <c r="G26" i="11"/>
  <c r="G25" i="11"/>
  <c r="G24" i="11"/>
  <c r="G20" i="11"/>
  <c r="G19" i="11"/>
  <c r="G18" i="11"/>
  <c r="G17" i="11"/>
  <c r="G16" i="11"/>
  <c r="G13" i="11"/>
  <c r="G8" i="11"/>
  <c r="G7" i="11"/>
  <c r="G37" i="11" l="1"/>
  <c r="G42" i="11"/>
  <c r="E117" i="11"/>
  <c r="G60" i="11"/>
  <c r="E119" i="11" s="1"/>
  <c r="F119" i="11" s="1"/>
  <c r="G119" i="11" s="1"/>
  <c r="G29" i="11"/>
  <c r="G68" i="11"/>
  <c r="E120" i="11" s="1"/>
  <c r="F120" i="11" s="1"/>
  <c r="G120" i="11" s="1"/>
  <c r="G87" i="11"/>
  <c r="E121" i="11" s="1"/>
  <c r="F121" i="11" s="1"/>
  <c r="G121" i="11" s="1"/>
  <c r="G103" i="11" l="1"/>
  <c r="G107" i="11" s="1"/>
  <c r="G109" i="11" s="1"/>
  <c r="F117" i="11"/>
  <c r="E118" i="11"/>
  <c r="F118" i="11" s="1"/>
  <c r="G118" i="11" s="1"/>
  <c r="E116" i="11"/>
  <c r="E123" i="11" l="1"/>
  <c r="E124" i="11" s="1"/>
  <c r="F116" i="11"/>
  <c r="G117" i="11"/>
  <c r="G126" i="11" l="1"/>
  <c r="G116" i="11"/>
  <c r="F123" i="11"/>
  <c r="G123" i="11" s="1"/>
  <c r="G124" i="11" l="1"/>
  <c r="G127" i="11"/>
  <c r="G128" i="11" s="1"/>
  <c r="F124" i="11"/>
</calcChain>
</file>

<file path=xl/sharedStrings.xml><?xml version="1.0" encoding="utf-8"?>
<sst xmlns="http://schemas.openxmlformats.org/spreadsheetml/2006/main" count="897" uniqueCount="259">
  <si>
    <t>jedn.</t>
  </si>
  <si>
    <t>1.</t>
  </si>
  <si>
    <t xml:space="preserve">VRTÁNÍ  A  ODKRYVNÉ  PRÁCE </t>
  </si>
  <si>
    <t>1.1.</t>
  </si>
  <si>
    <t>bm</t>
  </si>
  <si>
    <t>1.2.</t>
  </si>
  <si>
    <t>km</t>
  </si>
  <si>
    <t>dílčí mezisoučet - pol. 1.</t>
  </si>
  <si>
    <t>bez DPH</t>
  </si>
  <si>
    <t>2.</t>
  </si>
  <si>
    <t xml:space="preserve">POLNÍ ZKOUŠKY </t>
  </si>
  <si>
    <t>zk.</t>
  </si>
  <si>
    <t>hod.</t>
  </si>
  <si>
    <t>dílčí mezisoučet - pol. 2.</t>
  </si>
  <si>
    <t>3.</t>
  </si>
  <si>
    <t>GEODETICKÉ PRÁCE</t>
  </si>
  <si>
    <t xml:space="preserve">Vytýčení sond a polních zkoušek </t>
  </si>
  <si>
    <t>Zaměření studní a vztažných objektů</t>
  </si>
  <si>
    <t>ks</t>
  </si>
  <si>
    <t>dílčí mezisoučet - pol. 3.</t>
  </si>
  <si>
    <t>4.</t>
  </si>
  <si>
    <t>m</t>
  </si>
  <si>
    <t>5.</t>
  </si>
  <si>
    <t>dílčí mezisoučet - pol. 5.</t>
  </si>
  <si>
    <t>6.</t>
  </si>
  <si>
    <t>dílčí mezisoučet - pol. 6.</t>
  </si>
  <si>
    <t>7.</t>
  </si>
  <si>
    <t>dílčí mezisoučet - pol. 7.</t>
  </si>
  <si>
    <t>8.</t>
  </si>
  <si>
    <t>dílčí mezisoučet - pol. 8.</t>
  </si>
  <si>
    <t xml:space="preserve">R E K A P I T U L A C E </t>
  </si>
  <si>
    <t>Komplexní vyhodnocení polních zkoušek</t>
  </si>
  <si>
    <t>Dynamické penetrační zkoušky</t>
  </si>
  <si>
    <t>dílčí mezisoučet - pol. 4.</t>
  </si>
  <si>
    <t>Vyhodnocení geotechnických vlastností zemin a hornin</t>
  </si>
  <si>
    <t>Provozní pažení a odpažení vrtů</t>
  </si>
  <si>
    <t>Osazení zhlaví vrtu (HG, inklino)</t>
  </si>
  <si>
    <t>Likvidace vrtů hutněným záhozem</t>
  </si>
  <si>
    <t>prac.</t>
  </si>
  <si>
    <t>Presiometrické zkoušky</t>
  </si>
  <si>
    <t>Příprava a likvidace pracoviště a techniky pro presiometrickou zkoušku</t>
  </si>
  <si>
    <t>LABORATORNÍ PRÁCE</t>
  </si>
  <si>
    <t>GEOFYZIKÁLNÍ PRÁCE</t>
  </si>
  <si>
    <t>bod</t>
  </si>
  <si>
    <t>Vytyčení geofyzikálních profilů</t>
  </si>
  <si>
    <t>Zpracování dat, vypracování závěrečné zprávy</t>
  </si>
  <si>
    <t>Georadarové měření (GPR)</t>
  </si>
  <si>
    <t>Gravimetrie (tíhová měření)</t>
  </si>
  <si>
    <t>Odběr vzorků  zemin / hornin - porušené - třída 3B</t>
  </si>
  <si>
    <t>Odběr vzorků  zemin / hornin - technologické - třída 3B</t>
  </si>
  <si>
    <t>Odběr vzorků vody</t>
  </si>
  <si>
    <t>PEDOLOGICKÝ PRŮZKUM</t>
  </si>
  <si>
    <t>Likvidace vrtů jílocementovou suspenzí</t>
  </si>
  <si>
    <t>Skartace vrtného jádra</t>
  </si>
  <si>
    <t>Měření kapesním penetrometrem</t>
  </si>
  <si>
    <t>Pedologické terénní sondování</t>
  </si>
  <si>
    <t>Klasifikace půdních typů, zpracování mapy skrývkových oblastí, vypracování závěrečné zprávy</t>
  </si>
  <si>
    <t>soubor</t>
  </si>
  <si>
    <t>HYDROGEOLOGICKÉ PRÁCE</t>
  </si>
  <si>
    <t>Záměr průtoků - hydrologická měření</t>
  </si>
  <si>
    <t>profil</t>
  </si>
  <si>
    <t>dílčí mezisoučet - pol. 9.</t>
  </si>
  <si>
    <t>9.</t>
  </si>
  <si>
    <t xml:space="preserve">Základní klasifikační rozbory vzorku 3B ("porušený vzorek") </t>
  </si>
  <si>
    <t xml:space="preserve">Základní klasifikační rozbory vzorku 1 (2) A ("neporušený vzorek") </t>
  </si>
  <si>
    <t>Zkoušky vzorků 1 (2) A (neporušených vzorků) - stlačitelnost</t>
  </si>
  <si>
    <t>Rozbor vody - stanovení agresivity na beton a ocelové konstrukce</t>
  </si>
  <si>
    <t>Stanovení agresivity zemin (hornin)</t>
  </si>
  <si>
    <t>Zkoušky vzorků 1 (2) A (neporušených vzorků) - stlačitelnost s časovým průběhem</t>
  </si>
  <si>
    <t>Stanovení obsahu organických látek</t>
  </si>
  <si>
    <t>Geologická dokumentace průzkumných sond</t>
  </si>
  <si>
    <t>Geologická dokumentace přirozených odkryvů a skalních výchozů</t>
  </si>
  <si>
    <t>KOROZNÍ PRŮZKUM</t>
  </si>
  <si>
    <t>Měření intenzity bludných proudů a stanovení měrných odporů</t>
  </si>
  <si>
    <t>Zpracování a vyhodnocení naměřených dat, vypracování závěrečné zprávy</t>
  </si>
  <si>
    <t>DPH</t>
  </si>
  <si>
    <t>Celkem bez DPH</t>
  </si>
  <si>
    <t>Seismické metody - mělká refrakční seismika (MRS)</t>
  </si>
  <si>
    <t>Celkem včetně DPH</t>
  </si>
  <si>
    <t xml:space="preserve">Jádrové vrty vrtané TK přenosnou vrtnou soupravou </t>
  </si>
  <si>
    <t xml:space="preserve">Jádrové vrty horizontální vrtané TK </t>
  </si>
  <si>
    <t>Kopané šachtice (do 3 m), včetně likvidace</t>
  </si>
  <si>
    <t>1.3.</t>
  </si>
  <si>
    <t>Odběr vzorků  zemin / hornin - neporušené -  třída 1 (2) A - vtlačným břitovým odběrákem</t>
  </si>
  <si>
    <t>Odběr vzorků  zemin / hornin - neporušené -  třída 1 (2) A - odvrtávacím odběrným přístrojem - Denison</t>
  </si>
  <si>
    <t>Vertikální elektrické sondování (VES)</t>
  </si>
  <si>
    <t>Placená meteorologická data ČHMÚ - srážkové úhrny, hladiny podzemních vod</t>
  </si>
  <si>
    <t>Stanovení obsahu jílových minerálů - RTG difrakce</t>
  </si>
  <si>
    <t>Měření Schmidtovým tvrdoměrem</t>
  </si>
  <si>
    <t>Vypracování realizační dokumentace průzkumu</t>
  </si>
  <si>
    <t>Odběr vzorků  hornin - neporušené -  třída 1 (2) A - z vrtného jádra vrtaného dvojitou jádrovkou</t>
  </si>
  <si>
    <t>Statické penetrační zkoušky CPT</t>
  </si>
  <si>
    <t>Statické penetrační zkoušky CPTU</t>
  </si>
  <si>
    <t>Karotážní měření ve vrtech (komplexní GT metody)</t>
  </si>
  <si>
    <t>Karotážní měření ve vrtech (komplexní HG metody)</t>
  </si>
  <si>
    <t>Extenzometrické měření</t>
  </si>
  <si>
    <t>Technologické rozbory (PS + CBR + CBRsat + IBI)</t>
  </si>
  <si>
    <t>Zpracování souhrnné zprávy o laboratorních zkouškách</t>
  </si>
  <si>
    <t>Kopané šachtice (nad 3 m), včetně likvidace</t>
  </si>
  <si>
    <t>Měření odporovými tenzometry (modul pružnosti, přetvárnosti, Poissonova konst., pevnost v tlaku)</t>
  </si>
  <si>
    <t>Speciální technologické zkoušky hornin pro tunelové stavby</t>
  </si>
  <si>
    <t>Jádrové vrty vrtané TK v hloubkovém intervalu 0,0 - 10,0 m</t>
  </si>
  <si>
    <t xml:space="preserve">Jádrové vrty vrtané TK speciální soupravou do obtížně přístupných míst (např. pásový podvozek) v hloubkovém intervalu 0,0 - 10,0 m </t>
  </si>
  <si>
    <t xml:space="preserve">Jádrové vrty vrtané TK speciální soupravou do obtížně přístupných míst (např. pásový podvozek) v hloubce &gt; 10,0 m </t>
  </si>
  <si>
    <t>Jádrové vrty vrtané TK v hloubce &gt; 10,0 m</t>
  </si>
  <si>
    <t>Prostoje vrtné soupravy při realizaci presiometrických zkoušek a karotážního měření</t>
  </si>
  <si>
    <t xml:space="preserve">Inklinometrické vrty vrtané TK se zabudováním inklinometrické pažnice </t>
  </si>
  <si>
    <t>Odporové profilování</t>
  </si>
  <si>
    <t>Elektomagnetické metody (VDV, DEMP)</t>
  </si>
  <si>
    <t>Odporová tomografie (ERT, MEM)</t>
  </si>
  <si>
    <t>Odběr vzorků  zemin - technologické velkoobjemové (odebírané bagrem) - třída 3B</t>
  </si>
  <si>
    <t>Magnetometrie</t>
  </si>
  <si>
    <t>Metoda spontání polarizace (SP)</t>
  </si>
  <si>
    <t>Odběr vzorků zemin pro rozbor kontaminace</t>
  </si>
  <si>
    <t>Speciální geofyzikální měření (např. GF měření v párových vrtech a pod.)</t>
  </si>
  <si>
    <t>Statická zatěžovací zkouška</t>
  </si>
  <si>
    <t>Rázová zatěžovací zkouška</t>
  </si>
  <si>
    <t>kpl</t>
  </si>
  <si>
    <t>Jádrové vrty vrtané dvojitou jádrovkou s výplachem v hloubkovém intervalu 0,0 - 30,0 m</t>
  </si>
  <si>
    <t>Jádrové vrty vrtané dvojitou jádrovkou s výplachem v hloubkovém intervalu 30,0 - 75,0 m</t>
  </si>
  <si>
    <t>Jádrové vrty vrtané dvojitou jádrovkou s výplachem v hloubkovém intervalu 75,0 - 150,0 m</t>
  </si>
  <si>
    <t>Jádrové vrty horizontální vrtané dvojitou jádrovkou v hloubce &gt; 30,0 m</t>
  </si>
  <si>
    <t>Zajištění DIR a DIO</t>
  </si>
  <si>
    <t xml:space="preserve">Instalace měřidla pórového tlaku do vrtu </t>
  </si>
  <si>
    <t>Zřízení, stabilizace a údržba geodetických bodů</t>
  </si>
  <si>
    <t>Měření geodetických bodů</t>
  </si>
  <si>
    <t>Hydrodynamické nálevové zkoušky a Slug testy</t>
  </si>
  <si>
    <t>Provizorní vystrojení vrtů pro realizaci vsakovacích zkoušek a Slug testů</t>
  </si>
  <si>
    <t>Elektromagnetické sondování (např. CSAMT, TDEM)</t>
  </si>
  <si>
    <t>Neoceňuje se</t>
  </si>
  <si>
    <r>
      <t>A-</t>
    </r>
    <r>
      <rPr>
        <sz val="9"/>
        <rFont val="Arial"/>
        <family val="2"/>
        <charset val="238"/>
      </rPr>
      <t xml:space="preserve"> VRTNÉ PRÁCE </t>
    </r>
  </si>
  <si>
    <r>
      <t>B-</t>
    </r>
    <r>
      <rPr>
        <sz val="9"/>
        <rFont val="Arial"/>
        <family val="2"/>
        <charset val="238"/>
      </rPr>
      <t xml:space="preserve"> SOUVISEJÍCÍ PRÁCE </t>
    </r>
  </si>
  <si>
    <r>
      <t>C-</t>
    </r>
    <r>
      <rPr>
        <sz val="9"/>
        <rFont val="Arial"/>
        <family val="2"/>
        <charset val="238"/>
      </rPr>
      <t xml:space="preserve"> ODBĚR VZORKŮ</t>
    </r>
  </si>
  <si>
    <t>pol.</t>
  </si>
  <si>
    <t>výkon / dodávka prací</t>
  </si>
  <si>
    <t xml:space="preserve">počet
m. j. </t>
  </si>
  <si>
    <t>cena
Kč</t>
  </si>
  <si>
    <t>jedn.
cena</t>
  </si>
  <si>
    <t>Jádrové vrty vrtané horolezeckou technikou - příplatek za 1 m vrtu k jednotkovým cenám dle výše uvedených hloubkových intervalů</t>
  </si>
  <si>
    <t>Jádrové vrty vrtané dvojitou jádrovkou s výplachem v hloubce &gt; 150,0 m</t>
  </si>
  <si>
    <t>Jádrové vrty vrtané dvojitou jádrovkou s výplachem, speciální soupravou do obtížně přístupných míst (např. pásový podvozek) v hloubkovém intervalu 0,0 - 30,0 m</t>
  </si>
  <si>
    <t>Inklinometrické vrty vrtané dvojitou jádrovkou se zabudováním inklinometrické pažnice (Ø112 mm)</t>
  </si>
  <si>
    <t>Vystrojení HG vrtu PVC pažnicí Ø125 mm, obsyp, těsnění</t>
  </si>
  <si>
    <t>HG vrt hloubený rotačně příklepovým pneumatickým kladivem (Ø120 až 254 mm)</t>
  </si>
  <si>
    <t>Přibírka HG vrtu na Ø125 až 254 mm</t>
  </si>
  <si>
    <t>Bezpečnostní předkopy pro ověření polohy podzemních inženýrských sítí</t>
  </si>
  <si>
    <t>Jádrové vrty vrtané dvojitou jádrovkou s výplachem, speciální soupravou do obtížně přístupných míst (např. pásový podvozek) příplatek za 1 m vrtu k jednotkovým cenám dle výše uvedených hloubkových intervalů</t>
  </si>
  <si>
    <t>Jádrové vrty horizontální vrtané dvojitou jádrovkou v hloubkovém intervalu 0,0 - 30,0 m</t>
  </si>
  <si>
    <t>Presiometrické vrty vrtané TK (Ø76 mm) - příplatek za 1 m vrtu k jednotkovým cenám dle výše uvedených hloubkových intervalů</t>
  </si>
  <si>
    <t>Presiometrické vrty vrtané dvojitou jádrovkou s výplachem (Ø76 mm) - příplatek za 1 m vrtu k jednotkovým cenám dle výše uvedených hloubkových intervalů</t>
  </si>
  <si>
    <t>Příprava a likvidace sondážního pracoviště pro vrty vrtané TK</t>
  </si>
  <si>
    <t>Příprava a likvidace sondážního pracoviště pro vrty vrtané s výplachem</t>
  </si>
  <si>
    <t>Příprava a likvidace sondážního pracoviště pro vrty vrtané v obtížně přístupném terénu</t>
  </si>
  <si>
    <t>Dilatomerické zkoušky (DMT)</t>
  </si>
  <si>
    <t>Příprava a likvidace pracoviště a techniky pro dilatometrickou zkoušku</t>
  </si>
  <si>
    <t>Kamerová prohlídka vrtu se záznamem</t>
  </si>
  <si>
    <t>Zkoušky vzorků 1 (2) A (neporušených vzorků) - stanovení bobtnavosti / prosedavosti</t>
  </si>
  <si>
    <t>Petrografický nebo geochronologický rozbor horniny</t>
  </si>
  <si>
    <t>Hydrodynamické zkoušky - dlouhodobé (poloprovozní)</t>
  </si>
  <si>
    <t>Vsakovací zkoušky (nesaturovaná zóna)</t>
  </si>
  <si>
    <r>
      <t>Rozbor vody - kontaminace C</t>
    </r>
    <r>
      <rPr>
        <vertAlign val="subscript"/>
        <sz val="9"/>
        <rFont val="Arial"/>
        <family val="2"/>
        <charset val="238"/>
      </rPr>
      <t>10</t>
    </r>
    <r>
      <rPr>
        <sz val="9"/>
        <rFont val="Arial"/>
        <family val="2"/>
        <charset val="238"/>
      </rPr>
      <t xml:space="preserve"> - C</t>
    </r>
    <r>
      <rPr>
        <vertAlign val="subscript"/>
        <sz val="9"/>
        <rFont val="Arial"/>
        <family val="2"/>
        <charset val="238"/>
      </rPr>
      <t>40</t>
    </r>
  </si>
  <si>
    <t>Rozbor vody - kontaminace celkový organický uhlík TOC</t>
  </si>
  <si>
    <t>Rozbor vody - kontaminace polycyklické aromatické uhlovodíky PAH (MP MŽP)</t>
  </si>
  <si>
    <t>Rozbor vody - kontaminace chlorované etyleny CLET</t>
  </si>
  <si>
    <t>Měření fyzikálně chemických parametrů vody - pH, EC, t (in situ)</t>
  </si>
  <si>
    <t>den</t>
  </si>
  <si>
    <t>měsíc</t>
  </si>
  <si>
    <t>CENA CELKEM BEZ DPH</t>
  </si>
  <si>
    <t>Zpracování závěrečné zprávy (včetně grafických a digitálních výstupů, fotodokumentace)</t>
  </si>
  <si>
    <r>
      <t>Rozbor vody - základní chemický a fyzikální rozbor (ZCHR), včetně CO</t>
    </r>
    <r>
      <rPr>
        <vertAlign val="subscript"/>
        <sz val="9"/>
        <rFont val="Arial"/>
        <family val="2"/>
        <charset val="238"/>
      </rPr>
      <t>2</t>
    </r>
    <r>
      <rPr>
        <sz val="9"/>
        <rFont val="Arial"/>
        <family val="2"/>
        <charset val="238"/>
      </rPr>
      <t xml:space="preserve"> agresivity (Heyer)</t>
    </r>
  </si>
  <si>
    <t>Extenzometrické vrty se zabudováním extenzometru včetně zhlaví  (Ø101 až 112 mm)</t>
  </si>
  <si>
    <t>Polohopisné a výškopisné zaměření sond a zkoušek JTSK, Bpv</t>
  </si>
  <si>
    <t>Příprava a likvidace sondážního pracoviště na provozovaných dálnicích a silnicích</t>
  </si>
  <si>
    <t>Seismické metody - mělká reflexní seismika (RXS)</t>
  </si>
  <si>
    <t>Osazení čidla s automatickým odečtem hladiny podzemní vody po dobu realizace vrtných prací</t>
  </si>
  <si>
    <t>Stanovení znečištění zemin kovy (Cd, Cr, Cu, Hg, Ni, Pb, Zn, V) v sušině</t>
  </si>
  <si>
    <t>Zajištění vstupu na pozemky s využitím zákona č. 200/1994 Sb. nebo zákona č. 416/2009 Sb.</t>
  </si>
  <si>
    <t>Hydrodynamické zkoušky - krátkodobé (orientační) po dobu 24 hod</t>
  </si>
  <si>
    <t>Odběr vzorků vody - dynamicky</t>
  </si>
  <si>
    <t>Přípravné práce a rešerše pro geofyzikální měření</t>
  </si>
  <si>
    <t>Přípravné práce a rešerše pro hydrogeologické práce</t>
  </si>
  <si>
    <t>Zkoušky vzorků 1 (2) A (neporušených vzorků) - stanovení bobtnacího tlaku</t>
  </si>
  <si>
    <t>Zkoušky vzorků 1 (2) A (neporušených vzorků) - krabicový smyk (4 krabice) - efektivní pevnost</t>
  </si>
  <si>
    <t xml:space="preserve">Zkoušky vzorků 1 (2) A (neporušených vzorků) - krabicový smyk (4 krabice) - reziduální pevnost </t>
  </si>
  <si>
    <t xml:space="preserve">Zkoušky vzorků 1 (2) A (neporušených vzorků) - triaxiální zkouška UU </t>
  </si>
  <si>
    <t>Zkoušky vzorků 1 (2) A (neporušených vzorků) - stanovení propustnosti</t>
  </si>
  <si>
    <t>Zkoušky vzorků 1 (2) A (neporušených vzorků) - prostý tlak</t>
  </si>
  <si>
    <t>Technologické rozbory s přidáním pojiva  (PS + CBR + CBR s aditivy + IBI s aditivy) - 1 sada při 1 vlhkosti</t>
  </si>
  <si>
    <t>Doprava vrtné a doprovodné techniky *)</t>
  </si>
  <si>
    <t>Příprava a likvidace pracoviště a techniky pro dynamickou penetrační zkoušku</t>
  </si>
  <si>
    <t>Příprava a likvidace pracoviště a techniky pro CPT, CPTU penetrační zkoušku</t>
  </si>
  <si>
    <t>Spektrometrie - gama aktivita (SG)</t>
  </si>
  <si>
    <t>Zajištění vyjádření správců podzemních inženýrských sítí a vytyčení</t>
  </si>
  <si>
    <t>Přípravné práce a rešerše podkladů pro geologické práce</t>
  </si>
  <si>
    <t>Rekognoskace terénu, inženýrskogeologické, hydrogeologické mapování vč. zhodnocení zájmového území</t>
  </si>
  <si>
    <t>Rekognoskace terénu a hydrogeologická dokumentace</t>
  </si>
  <si>
    <t>Doprava karotážní soupravy, měřící aparatury a měřící skupiny *)</t>
  </si>
  <si>
    <t>Doprava měřící aparatury a měřičské skupiny *)</t>
  </si>
  <si>
    <t>Doprava - pol. 6. *)</t>
  </si>
  <si>
    <t>Doprava - pol. 8. *)</t>
  </si>
  <si>
    <t>Doprava - pol. 7. *)</t>
  </si>
  <si>
    <t>Doprava souprav, měřící aparatury a měřící skupiny *)</t>
  </si>
  <si>
    <t>Řízení BOZP</t>
  </si>
  <si>
    <t>základ (položky 1-8)</t>
  </si>
  <si>
    <t>Zpracování konceptu závěrečné zprávy</t>
  </si>
  <si>
    <t>Vyhodnocení hydrogeologického a geotechnického monitoringu</t>
  </si>
  <si>
    <t>Koordinace sondážních prací a geotechnický dozor</t>
  </si>
  <si>
    <t>Administrace prováděcí smlouvy, dodatků a změnových listů</t>
  </si>
  <si>
    <t>VÝKONY GEOLOGICKÉ SLUŽBY</t>
  </si>
  <si>
    <t>10.</t>
  </si>
  <si>
    <t>OSTATNÍ</t>
  </si>
  <si>
    <t>Popis</t>
  </si>
  <si>
    <t>Cena položky 10</t>
  </si>
  <si>
    <t>Základ 
(součet položek 1 až 8)
pro výpočet položky 10</t>
  </si>
  <si>
    <t>dílčí mezisoučet - pol. 10.</t>
  </si>
  <si>
    <t>Doprava - pol. 9. *)</t>
  </si>
  <si>
    <t>Škody na pozemcích **)</t>
  </si>
  <si>
    <t>Vybudování přístupových cest, zajištění dopravních omezení a pronájmu dopravního značení **)</t>
  </si>
  <si>
    <t>**) pozn.: Uchazeč tuto položku neoceňuje, položka bude oceněna v projektu GTP a bude čerpána ve smyslu preliminářové položky.</t>
  </si>
  <si>
    <t>Zkoušky vzorků 1 (2) A (neporušených vzorků) - triaxiální zkouška CIUP (1 těleso)</t>
  </si>
  <si>
    <t>Archivace a uskladnění vybraných částí vrtného jádra po dobu určenou v TP 76</t>
  </si>
  <si>
    <t>Stanovení znečištění zemin v rozsahu dle prováděcí vyhlášky platného zákona o odpadech</t>
  </si>
  <si>
    <t>Doprava vzorků do laboratoře *)</t>
  </si>
  <si>
    <t>Celkem (15% ze základu položek 1-8)</t>
  </si>
  <si>
    <t>*) pozn.: Uchazeč tuto položku neoceňuje, položka bude oceněna v závislosti na konkrétním typu, rozsahu a podmínkách stavby a bude oceněna na základě zpracovaného projektu průzkumu dle TP76. Tato položka není oceněna z důvodu porovnatelnosti nabídek.</t>
  </si>
  <si>
    <t>Vodoprávní řízení - práce v ochranném pásmu vodního zdroje, v záplavovém území apod. *)</t>
  </si>
  <si>
    <t>Geotechnické výpočty - násypy, zářezy, přechodové oblasti (stabilita, sedání) *)</t>
  </si>
  <si>
    <t>Podíl položky 10
ze základu</t>
  </si>
  <si>
    <t>Přepis a digitální zpracování vrtných protokolů, evidence odebraných vzorků, zpracování programu laboratorních zkoušek, specifikace průběhu laboratorních zkoušek podle hloubky odběru, typu objektu, zatížení atd., statistické vyhodnocení všech výsledků
laboratorních zkoušek, syntéza výsledků laboratorních a polních zkoušek, geofyzikálního, hydrogeologického a pedologického průzkumu a jejích interpretace do situací, GT profilů a následně do dílčích zpráv a pasportů, opakované tisky, reprografie, apod.</t>
  </si>
  <si>
    <t>Digitalizace dat včetně zpracování závěrečné zprávy</t>
  </si>
  <si>
    <t>Př.6</t>
  </si>
  <si>
    <t xml:space="preserve">Souhrnná a věcná specifikace navržených průzkumných prací </t>
  </si>
  <si>
    <t>Pasportizace - záměr hladin ve studních a vrtech po dobu realizace průzkumu 51*12</t>
  </si>
  <si>
    <t>Osazení čidla s automatickým odečtem hladiny podzemní vody po dobu realizace průzkumu 32*24</t>
  </si>
  <si>
    <t>Mimořádná etapa RS 1 VRT Prosenice – Ostrava-Svinov, I. část, Prosenice – Hranice na Moravě v.3.0</t>
  </si>
  <si>
    <t xml:space="preserve">Prostoje vrtné soupravy při realizaci presiometrických zkoušek a karotážního měření </t>
  </si>
  <si>
    <t>Inklinometrické měření (do hl. 40m) 9 vrtů*24 měsíců</t>
  </si>
  <si>
    <t>42</t>
  </si>
  <si>
    <t>Odběr vzorků vody - dynamicky 47 PJ+ 35 studní</t>
  </si>
  <si>
    <t>Měření fyzikálně chemických parametrů vody - pH, EC, t , REDOX, kyslík (in situ)</t>
  </si>
  <si>
    <t>Osazení čidla s automatickým odečtem hladiny podzemní vody po dobu realizace průzkumu 53 objektů*24 měsíců</t>
  </si>
  <si>
    <t xml:space="preserve">Pasportizace - záměr hladin ve studních a vrtech po dobu realizace průzkumu 51 studní*12 interval 1x2měsíce tj. 24 měsíců </t>
  </si>
  <si>
    <t xml:space="preserve">Geotechnické výpočty -  zářezy, svahy (stabilita) </t>
  </si>
  <si>
    <t>Vybudování přístupových cest, zajištění dopravních omezení a pronájmu dopravního značení</t>
  </si>
  <si>
    <t>Doprava vrtné a doprovodné techniky</t>
  </si>
  <si>
    <t>Doprava vzorků do laboratoře</t>
  </si>
  <si>
    <t>Doprava souprav, měřící aparatury a měřící skupiny</t>
  </si>
  <si>
    <t>Doprava karotážní soupravy, měřící aparatury a měřící skupiny</t>
  </si>
  <si>
    <t>Doprava měřící aparatury a měřičské skupiny</t>
  </si>
  <si>
    <t>Vodoprávní řízení - práce v ochranném pásmu vodního zdroje, v záplavovém území apod.</t>
  </si>
  <si>
    <t>Přepis a digitální zpracování vrtných protokolů, evidence odebraných vzorků, zpracování programu laboratorních zkoušek, specifikace průběhu laboratorních zkoušek podle hloubky odběru, typu objektu, zatížení atd., statistické vyhodnocení všech výsledků laboratorních zkoušek, syntéza výsledků laboratorních a polních zkoušek, geofyzikálního, hydrogeologického a pedologického průzkumu a jejích interpretace do situací, GT profilů a následně do dílčích zpráv a pasportů, opakované tisky, reprografie, apod.</t>
  </si>
  <si>
    <t>Škody na pozemcích*</t>
  </si>
  <si>
    <t>*)</t>
  </si>
  <si>
    <t>Rozpis ceny</t>
  </si>
  <si>
    <t>Položka se neoceňuje, hodnota položky je stanovena zadavatelem a bude fakturována na základě skutečně provedených prací.</t>
  </si>
  <si>
    <t xml:space="preserve"> „RS1 VRT Prosenice – Ostrava-Svinov, I. část, Prosenice – Hranice na Moravě “; Mimořádná etapa podrobného inženýrskogeologického průzkumu zejm. svahových nestabilit a monitoringu</t>
  </si>
  <si>
    <t>základ                (položky 1-3)</t>
  </si>
  <si>
    <t>Celkem (15% ze základu položek 1-3)</t>
  </si>
  <si>
    <t>Doprava - pol.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</si>
</sst>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 &quot;Kč&quot;"/>
  </numFmts>
  <fonts count="19" x14ac:knownFonts="1">
    <font>
      <sz val="10"/>
      <name val="Times New Roman"/>
      <charset val="238"/>
    </font>
    <font>
      <sz val="10"/>
      <name val="Arial"/>
      <family val="2"/>
      <charset val="238"/>
    </font>
    <font>
      <sz val="9"/>
      <name val="Arial"/>
      <family val="2"/>
      <charset val="238"/>
    </font>
    <font>
      <b/>
      <sz val="9"/>
      <name val="Arial"/>
      <family val="2"/>
      <charset val="238"/>
    </font>
    <font>
      <sz val="9"/>
      <color indexed="8"/>
      <name val="Arial"/>
      <family val="2"/>
      <charset val="238"/>
    </font>
    <font>
      <sz val="10"/>
      <name val="Times New Roman CE"/>
      <charset val="238"/>
    </font>
    <font>
      <vertAlign val="subscript"/>
      <sz val="9"/>
      <name val="Arial"/>
      <family val="2"/>
      <charset val="238"/>
    </font>
    <font>
      <sz val="9"/>
      <color indexed="10"/>
      <name val="Arial"/>
      <family val="2"/>
      <charset val="238"/>
    </font>
    <font>
      <i/>
      <sz val="9"/>
      <name val="Arial"/>
      <family val="2"/>
      <charset val="238"/>
    </font>
    <font>
      <b/>
      <i/>
      <sz val="9"/>
      <name val="Arial"/>
      <family val="2"/>
      <charset val="238"/>
    </font>
    <font>
      <b/>
      <sz val="9"/>
      <color indexed="10"/>
      <name val="Arial"/>
      <family val="2"/>
      <charset val="238"/>
    </font>
    <font>
      <sz val="9"/>
      <color rgb="FFFF0000"/>
      <name val="Arial"/>
      <family val="2"/>
      <charset val="238"/>
    </font>
    <font>
      <strike/>
      <sz val="9"/>
      <name val="Arial"/>
      <family val="2"/>
      <charset val="238"/>
    </font>
    <font>
      <b/>
      <sz val="9"/>
      <color rgb="FFFF0000"/>
      <name val="Arial"/>
      <family val="2"/>
      <charset val="238"/>
    </font>
    <font>
      <sz val="12"/>
      <color rgb="FFFF0000"/>
      <name val="Arial"/>
      <family val="2"/>
      <charset val="238"/>
    </font>
    <font>
      <b/>
      <sz val="11"/>
      <color rgb="FFFF0000"/>
      <name val="Arial"/>
      <family val="2"/>
      <charset val="238"/>
    </font>
    <font>
      <sz val="8"/>
      <name val="Times New Roman"/>
      <family val="1"/>
      <charset val="238"/>
    </font>
    <font>
      <b/>
      <sz val="12"/>
      <color rgb="FF000000"/>
      <name val="Arial"/>
      <family val="2"/>
      <charset val="238"/>
    </font>
    <font>
      <b/>
      <sz val="12"/>
      <name val="Arial"/>
      <family val="2"/>
      <charset val="238"/>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3">
    <xf numFmtId="0" fontId="0" fillId="0" borderId="0"/>
    <xf numFmtId="0" fontId="5" fillId="0" borderId="0"/>
    <xf numFmtId="0" fontId="1" fillId="0" borderId="0"/>
  </cellStyleXfs>
  <cellXfs count="259">
    <xf numFmtId="0" fontId="0" fillId="0" borderId="0" xfId="0"/>
    <xf numFmtId="0" fontId="2" fillId="0" borderId="4" xfId="0" applyFont="1" applyBorder="1" applyAlignment="1">
      <alignment horizontal="center" vertical="center"/>
    </xf>
    <xf numFmtId="0" fontId="2" fillId="0" borderId="0" xfId="0" applyFont="1" applyAlignment="1">
      <alignment vertical="center"/>
    </xf>
    <xf numFmtId="0" fontId="3"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vertical="center"/>
    </xf>
    <xf numFmtId="0" fontId="2" fillId="0" borderId="4" xfId="0" applyFont="1" applyBorder="1" applyAlignment="1">
      <alignment horizontal="left" vertical="center"/>
    </xf>
    <xf numFmtId="0" fontId="3" fillId="0" borderId="0" xfId="0" applyFont="1" applyAlignment="1">
      <alignment horizontal="center" vertical="center"/>
    </xf>
    <xf numFmtId="0" fontId="2" fillId="0" borderId="0" xfId="0" quotePrefix="1" applyFont="1" applyAlignment="1">
      <alignment horizontal="left" vertical="center"/>
    </xf>
    <xf numFmtId="0" fontId="2" fillId="0" borderId="2" xfId="0" applyFont="1" applyBorder="1" applyAlignment="1">
      <alignment horizontal="center" vertical="center"/>
    </xf>
    <xf numFmtId="0" fontId="2" fillId="0" borderId="0" xfId="0" applyFont="1" applyAlignment="1">
      <alignment horizontal="right" vertical="center"/>
    </xf>
    <xf numFmtId="0" fontId="8" fillId="0" borderId="0" xfId="0" applyFont="1" applyAlignment="1">
      <alignment horizontal="left" vertical="center"/>
    </xf>
    <xf numFmtId="2" fontId="2" fillId="0" borderId="0" xfId="0" applyNumberFormat="1" applyFont="1" applyAlignment="1">
      <alignment horizontal="right" vertical="center"/>
    </xf>
    <xf numFmtId="3" fontId="4" fillId="0" borderId="0" xfId="0" applyNumberFormat="1" applyFont="1" applyAlignment="1">
      <alignment horizontal="right" vertical="center"/>
    </xf>
    <xf numFmtId="0" fontId="3" fillId="0" borderId="15" xfId="0" applyFont="1" applyBorder="1" applyAlignment="1">
      <alignment horizontal="center" vertical="center"/>
    </xf>
    <xf numFmtId="0" fontId="3" fillId="0" borderId="15" xfId="0" applyFont="1" applyBorder="1" applyAlignment="1">
      <alignment horizontal="left" vertical="center"/>
    </xf>
    <xf numFmtId="0" fontId="2" fillId="0" borderId="2" xfId="0" applyFont="1" applyBorder="1" applyAlignment="1">
      <alignment horizontal="left" vertical="center"/>
    </xf>
    <xf numFmtId="0" fontId="3" fillId="0" borderId="4" xfId="0" applyFont="1" applyBorder="1" applyAlignment="1">
      <alignment horizontal="right" vertical="center"/>
    </xf>
    <xf numFmtId="3" fontId="3" fillId="0" borderId="4" xfId="0" applyNumberFormat="1" applyFont="1" applyBorder="1" applyAlignment="1">
      <alignment horizontal="right" vertical="center"/>
    </xf>
    <xf numFmtId="3" fontId="2" fillId="0" borderId="0" xfId="0" applyNumberFormat="1" applyFont="1" applyAlignment="1">
      <alignment horizontal="right" vertical="center"/>
    </xf>
    <xf numFmtId="3" fontId="2" fillId="0" borderId="2" xfId="0" applyNumberFormat="1" applyFont="1" applyBorder="1" applyAlignment="1">
      <alignment horizontal="right" vertical="center"/>
    </xf>
    <xf numFmtId="0" fontId="3" fillId="0" borderId="0" xfId="0" applyFont="1" applyAlignment="1">
      <alignment horizontal="right" vertical="center"/>
    </xf>
    <xf numFmtId="0" fontId="3" fillId="0" borderId="18" xfId="0" applyFont="1" applyBorder="1" applyAlignment="1">
      <alignment horizontal="right" vertical="center"/>
    </xf>
    <xf numFmtId="3" fontId="2" fillId="0" borderId="4" xfId="0" applyNumberFormat="1" applyFont="1" applyBorder="1" applyAlignment="1">
      <alignment horizontal="right" vertical="center"/>
    </xf>
    <xf numFmtId="3" fontId="3" fillId="0" borderId="15" xfId="0" applyNumberFormat="1" applyFont="1" applyBorder="1" applyAlignment="1">
      <alignment horizontal="right" vertical="center"/>
    </xf>
    <xf numFmtId="3" fontId="3" fillId="0" borderId="0" xfId="0" applyNumberFormat="1" applyFont="1" applyAlignment="1">
      <alignment horizontal="right" vertical="center"/>
    </xf>
    <xf numFmtId="0" fontId="2" fillId="0" borderId="18" xfId="0" applyFont="1" applyBorder="1" applyAlignment="1">
      <alignment horizontal="center" vertical="center"/>
    </xf>
    <xf numFmtId="0" fontId="2" fillId="0" borderId="18" xfId="0" applyFont="1" applyBorder="1" applyAlignment="1">
      <alignment horizontal="left" vertical="center"/>
    </xf>
    <xf numFmtId="0" fontId="4" fillId="0" borderId="18" xfId="0" applyFont="1" applyBorder="1" applyAlignment="1">
      <alignment horizontal="center" vertical="center"/>
    </xf>
    <xf numFmtId="0" fontId="2" fillId="0" borderId="18" xfId="0" applyFont="1" applyBorder="1" applyAlignment="1">
      <alignment horizontal="left" vertical="center" wrapText="1"/>
    </xf>
    <xf numFmtId="0" fontId="7" fillId="0" borderId="18" xfId="0" applyFont="1" applyBorder="1" applyAlignment="1">
      <alignment horizontal="center" vertical="center"/>
    </xf>
    <xf numFmtId="0" fontId="2" fillId="0" borderId="18" xfId="0" quotePrefix="1" applyFont="1" applyBorder="1" applyAlignment="1">
      <alignment horizontal="left" vertical="center"/>
    </xf>
    <xf numFmtId="0" fontId="2" fillId="0" borderId="18" xfId="1" applyFont="1" applyBorder="1" applyAlignment="1">
      <alignment horizontal="center" vertical="center"/>
    </xf>
    <xf numFmtId="0" fontId="2" fillId="0" borderId="18" xfId="1" applyFont="1" applyBorder="1" applyAlignment="1">
      <alignment horizontal="left" vertical="center"/>
    </xf>
    <xf numFmtId="0" fontId="2" fillId="0" borderId="18" xfId="1" applyFont="1" applyBorder="1" applyAlignment="1">
      <alignment horizontal="left" vertical="center" wrapText="1"/>
    </xf>
    <xf numFmtId="0" fontId="2" fillId="0" borderId="16" xfId="0" applyFont="1" applyBorder="1" applyAlignment="1">
      <alignment horizontal="center" vertical="center"/>
    </xf>
    <xf numFmtId="0" fontId="9" fillId="0" borderId="10" xfId="0" applyFont="1" applyBorder="1" applyAlignment="1">
      <alignment horizontal="right" vertical="center"/>
    </xf>
    <xf numFmtId="0" fontId="2" fillId="0" borderId="16" xfId="0" applyFont="1" applyBorder="1" applyAlignment="1">
      <alignment horizontal="left" vertical="center"/>
    </xf>
    <xf numFmtId="166" fontId="2" fillId="0" borderId="0" xfId="0" applyNumberFormat="1" applyFont="1" applyAlignment="1">
      <alignment horizontal="right" vertical="center"/>
    </xf>
    <xf numFmtId="166" fontId="2" fillId="0" borderId="2" xfId="0" applyNumberFormat="1" applyFont="1" applyBorder="1" applyAlignment="1">
      <alignment horizontal="right" vertical="center"/>
    </xf>
    <xf numFmtId="166" fontId="3" fillId="0" borderId="4" xfId="0" applyNumberFormat="1" applyFont="1" applyBorder="1" applyAlignment="1">
      <alignment horizontal="right" vertical="center"/>
    </xf>
    <xf numFmtId="166" fontId="7" fillId="0" borderId="18" xfId="0" applyNumberFormat="1" applyFont="1" applyBorder="1" applyAlignment="1">
      <alignment horizontal="right" vertical="center"/>
    </xf>
    <xf numFmtId="0" fontId="9" fillId="0" borderId="9" xfId="0" applyFont="1" applyBorder="1" applyAlignment="1">
      <alignment horizontal="right" vertical="center"/>
    </xf>
    <xf numFmtId="3" fontId="2" fillId="0" borderId="18" xfId="0" applyNumberFormat="1" applyFont="1" applyBorder="1" applyAlignment="1">
      <alignment horizontal="right" vertical="center"/>
    </xf>
    <xf numFmtId="3" fontId="2" fillId="0" borderId="18" xfId="1" applyNumberFormat="1" applyFont="1" applyBorder="1" applyAlignment="1">
      <alignment horizontal="right"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2" fillId="0" borderId="23" xfId="0" applyFont="1" applyBorder="1" applyAlignment="1">
      <alignment horizontal="center" vertical="center"/>
    </xf>
    <xf numFmtId="0" fontId="2" fillId="0" borderId="23" xfId="0" quotePrefix="1" applyFont="1" applyBorder="1" applyAlignment="1">
      <alignment horizontal="center" vertical="center"/>
    </xf>
    <xf numFmtId="49" fontId="2" fillId="0" borderId="23" xfId="0" applyNumberFormat="1" applyFont="1" applyBorder="1" applyAlignment="1">
      <alignment horizontal="center" vertical="center"/>
    </xf>
    <xf numFmtId="49" fontId="2" fillId="0" borderId="24" xfId="0" applyNumberFormat="1" applyFont="1" applyBorder="1" applyAlignment="1">
      <alignment horizontal="center" vertical="center"/>
    </xf>
    <xf numFmtId="0" fontId="3" fillId="0" borderId="14"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right" vertical="center"/>
    </xf>
    <xf numFmtId="165" fontId="3" fillId="0" borderId="15" xfId="0" applyNumberFormat="1" applyFont="1" applyBorder="1" applyAlignment="1">
      <alignment horizontal="right" vertical="center"/>
    </xf>
    <xf numFmtId="165" fontId="3" fillId="0" borderId="0" xfId="0" applyNumberFormat="1" applyFont="1" applyAlignment="1">
      <alignment horizontal="right" vertical="center"/>
    </xf>
    <xf numFmtId="166" fontId="7" fillId="0" borderId="16" xfId="0" applyNumberFormat="1" applyFont="1" applyBorder="1" applyAlignment="1">
      <alignment horizontal="right" vertical="center"/>
    </xf>
    <xf numFmtId="0" fontId="2" fillId="0" borderId="41" xfId="0" quotePrefix="1" applyFont="1" applyBorder="1" applyAlignment="1">
      <alignment horizontal="center" vertical="center"/>
    </xf>
    <xf numFmtId="0" fontId="2" fillId="0" borderId="19" xfId="0" applyFont="1" applyBorder="1" applyAlignment="1">
      <alignment horizontal="left" vertical="center"/>
    </xf>
    <xf numFmtId="0" fontId="12" fillId="0" borderId="0" xfId="0" applyFont="1" applyAlignment="1">
      <alignment vertical="center"/>
    </xf>
    <xf numFmtId="0" fontId="11" fillId="0" borderId="18" xfId="0" applyFont="1" applyBorder="1" applyAlignment="1">
      <alignment horizontal="left" vertical="center"/>
    </xf>
    <xf numFmtId="3" fontId="7" fillId="0" borderId="16" xfId="0" applyNumberFormat="1" applyFont="1" applyBorder="1" applyAlignment="1">
      <alignment horizontal="right" vertical="center"/>
    </xf>
    <xf numFmtId="0" fontId="7" fillId="0" borderId="16" xfId="0" applyFont="1" applyBorder="1" applyAlignment="1">
      <alignment horizontal="center" vertical="center"/>
    </xf>
    <xf numFmtId="0" fontId="2" fillId="0" borderId="24" xfId="0" quotePrefix="1" applyFont="1" applyBorder="1" applyAlignment="1">
      <alignment horizontal="center" vertical="center"/>
    </xf>
    <xf numFmtId="0" fontId="11" fillId="0" borderId="16" xfId="0" applyFont="1" applyBorder="1" applyAlignment="1">
      <alignment horizontal="left" vertical="center"/>
    </xf>
    <xf numFmtId="0" fontId="2" fillId="0" borderId="16" xfId="1" applyFont="1" applyBorder="1" applyAlignment="1">
      <alignment horizontal="center" vertical="center"/>
    </xf>
    <xf numFmtId="0" fontId="11" fillId="0" borderId="16" xfId="1" applyFont="1" applyBorder="1" applyAlignment="1">
      <alignment horizontal="left" vertical="center" wrapText="1"/>
    </xf>
    <xf numFmtId="0" fontId="13" fillId="0" borderId="0" xfId="0" applyFont="1" applyAlignment="1">
      <alignment vertical="top" wrapText="1"/>
    </xf>
    <xf numFmtId="0" fontId="3" fillId="0" borderId="18" xfId="0" applyFont="1" applyBorder="1" applyAlignment="1">
      <alignment horizontal="center" vertical="center"/>
    </xf>
    <xf numFmtId="164" fontId="3" fillId="0" borderId="5" xfId="0" applyNumberFormat="1" applyFont="1" applyBorder="1" applyAlignment="1">
      <alignment horizontal="right" vertical="center" wrapText="1"/>
    </xf>
    <xf numFmtId="0" fontId="3" fillId="0" borderId="8" xfId="0" applyFont="1" applyBorder="1" applyAlignment="1">
      <alignment horizontal="right" vertical="center" wrapText="1"/>
    </xf>
    <xf numFmtId="166" fontId="2" fillId="0" borderId="20" xfId="0" applyNumberFormat="1" applyFont="1" applyBorder="1" applyAlignment="1">
      <alignment horizontal="right" vertical="center" wrapText="1"/>
    </xf>
    <xf numFmtId="166" fontId="7" fillId="0" borderId="20" xfId="0" applyNumberFormat="1" applyFont="1" applyBorder="1" applyAlignment="1">
      <alignment horizontal="right" vertical="center" wrapText="1"/>
    </xf>
    <xf numFmtId="166" fontId="7" fillId="0" borderId="25" xfId="0" applyNumberFormat="1" applyFont="1" applyBorder="1" applyAlignment="1">
      <alignment horizontal="right" vertical="center" wrapText="1"/>
    </xf>
    <xf numFmtId="166" fontId="3" fillId="0" borderId="11" xfId="0" applyNumberFormat="1" applyFont="1" applyBorder="1" applyAlignment="1">
      <alignment horizontal="right" vertical="center" wrapText="1"/>
    </xf>
    <xf numFmtId="166" fontId="2" fillId="0" borderId="25" xfId="0" applyNumberFormat="1" applyFont="1" applyBorder="1" applyAlignment="1">
      <alignment horizontal="right" vertical="center" wrapText="1"/>
    </xf>
    <xf numFmtId="166" fontId="2" fillId="0" borderId="28" xfId="0" applyNumberFormat="1" applyFont="1" applyBorder="1" applyAlignment="1">
      <alignment horizontal="right" vertical="center" wrapText="1"/>
    </xf>
    <xf numFmtId="166" fontId="3" fillId="0" borderId="26" xfId="0" applyNumberFormat="1" applyFont="1" applyBorder="1" applyAlignment="1">
      <alignment horizontal="right" vertical="center" wrapText="1"/>
    </xf>
    <xf numFmtId="164" fontId="2" fillId="0" borderId="0" xfId="0" applyNumberFormat="1" applyFont="1" applyAlignment="1">
      <alignment horizontal="right" vertical="center" wrapText="1"/>
    </xf>
    <xf numFmtId="166" fontId="3" fillId="0" borderId="17" xfId="0" applyNumberFormat="1" applyFont="1" applyBorder="1" applyAlignment="1">
      <alignment horizontal="right" vertical="center" wrapText="1"/>
    </xf>
    <xf numFmtId="3" fontId="2" fillId="0" borderId="5" xfId="0" applyNumberFormat="1" applyFont="1" applyBorder="1" applyAlignment="1">
      <alignment horizontal="right" vertical="center" wrapText="1"/>
    </xf>
    <xf numFmtId="3" fontId="2" fillId="0" borderId="8" xfId="0" applyNumberFormat="1" applyFont="1" applyBorder="1" applyAlignment="1">
      <alignment horizontal="right" vertical="center" wrapText="1"/>
    </xf>
    <xf numFmtId="3" fontId="3" fillId="0" borderId="5" xfId="0" applyNumberFormat="1" applyFont="1" applyBorder="1" applyAlignment="1">
      <alignment horizontal="right" vertical="center" wrapText="1"/>
    </xf>
    <xf numFmtId="166" fontId="2" fillId="0" borderId="8" xfId="0" applyNumberFormat="1" applyFont="1" applyBorder="1" applyAlignment="1">
      <alignment horizontal="right" vertical="center" wrapText="1"/>
    </xf>
    <xf numFmtId="166" fontId="2" fillId="0" borderId="7" xfId="0" applyNumberFormat="1" applyFont="1" applyBorder="1" applyAlignment="1">
      <alignment horizontal="right" vertical="center" wrapText="1"/>
    </xf>
    <xf numFmtId="166" fontId="3" fillId="0" borderId="5" xfId="0" applyNumberFormat="1" applyFont="1" applyBorder="1" applyAlignment="1">
      <alignment horizontal="right" vertical="center" wrapText="1"/>
    </xf>
    <xf numFmtId="166" fontId="3" fillId="0" borderId="20" xfId="0" applyNumberFormat="1" applyFont="1" applyBorder="1" applyAlignment="1">
      <alignment horizontal="right" vertical="center" wrapText="1"/>
    </xf>
    <xf numFmtId="164" fontId="3" fillId="0" borderId="8" xfId="0" applyNumberFormat="1" applyFont="1" applyBorder="1" applyAlignment="1">
      <alignment horizontal="right" vertical="center" wrapText="1"/>
    </xf>
    <xf numFmtId="0" fontId="2" fillId="0" borderId="0" xfId="0" applyFont="1" applyAlignment="1">
      <alignment vertical="center" wrapText="1"/>
    </xf>
    <xf numFmtId="0" fontId="3" fillId="0" borderId="0" xfId="0" applyFont="1" applyAlignment="1">
      <alignment vertical="center" wrapText="1"/>
    </xf>
    <xf numFmtId="0" fontId="14" fillId="0" borderId="0" xfId="0" applyFont="1" applyAlignment="1">
      <alignment horizontal="justify" vertical="center"/>
    </xf>
    <xf numFmtId="0" fontId="11" fillId="0" borderId="0" xfId="0" applyFont="1" applyAlignment="1">
      <alignment vertical="center" wrapText="1"/>
    </xf>
    <xf numFmtId="0" fontId="13" fillId="0" borderId="0" xfId="0" applyFont="1" applyAlignment="1">
      <alignment vertical="center" wrapText="1"/>
    </xf>
    <xf numFmtId="0" fontId="14" fillId="0" borderId="0" xfId="0" applyFont="1"/>
    <xf numFmtId="0" fontId="14" fillId="0" borderId="0" xfId="0" applyFont="1" applyAlignment="1">
      <alignment wrapText="1"/>
    </xf>
    <xf numFmtId="0" fontId="15" fillId="0" borderId="0" xfId="0" applyFont="1" applyAlignment="1">
      <alignment vertical="center" wrapText="1"/>
    </xf>
    <xf numFmtId="0" fontId="2" fillId="0" borderId="19" xfId="0" applyFont="1" applyBorder="1" applyAlignment="1">
      <alignment horizontal="center" vertical="center"/>
    </xf>
    <xf numFmtId="0" fontId="2" fillId="5" borderId="18" xfId="0" quotePrefix="1" applyFont="1" applyFill="1" applyBorder="1" applyAlignment="1">
      <alignment horizontal="left" vertical="center"/>
    </xf>
    <xf numFmtId="0" fontId="2" fillId="5" borderId="33" xfId="0" quotePrefix="1" applyFont="1" applyFill="1" applyBorder="1" applyAlignment="1">
      <alignment horizontal="center" vertical="center"/>
    </xf>
    <xf numFmtId="0" fontId="2" fillId="0" borderId="33" xfId="0" quotePrefix="1" applyFont="1" applyBorder="1" applyAlignment="1">
      <alignment horizontal="center" vertical="center"/>
    </xf>
    <xf numFmtId="0" fontId="8" fillId="0" borderId="10" xfId="0" applyFont="1" applyBorder="1" applyAlignment="1">
      <alignment horizontal="left" vertical="center"/>
    </xf>
    <xf numFmtId="2" fontId="2" fillId="5" borderId="21" xfId="0" quotePrefix="1" applyNumberFormat="1" applyFont="1" applyFill="1" applyBorder="1" applyAlignment="1">
      <alignment horizontal="left" vertical="center" wrapText="1"/>
    </xf>
    <xf numFmtId="166" fontId="2" fillId="0" borderId="0" xfId="0" applyNumberFormat="1" applyFont="1" applyAlignment="1">
      <alignment vertical="center" wrapText="1"/>
    </xf>
    <xf numFmtId="0" fontId="2" fillId="5" borderId="31" xfId="0" quotePrefix="1" applyFont="1" applyFill="1" applyBorder="1" applyAlignment="1">
      <alignment horizontal="center" vertical="center"/>
    </xf>
    <xf numFmtId="0" fontId="2" fillId="0" borderId="21" xfId="0" applyFont="1" applyBorder="1" applyAlignment="1">
      <alignment horizontal="center" vertical="center"/>
    </xf>
    <xf numFmtId="0" fontId="2" fillId="0" borderId="43" xfId="0" applyFont="1" applyBorder="1" applyAlignment="1">
      <alignment horizontal="center" vertical="center"/>
    </xf>
    <xf numFmtId="166" fontId="2" fillId="0" borderId="44" xfId="0" applyNumberFormat="1" applyFont="1" applyBorder="1" applyAlignment="1">
      <alignment horizontal="right" vertical="center" wrapText="1"/>
    </xf>
    <xf numFmtId="166" fontId="3" fillId="0" borderId="8" xfId="0" applyNumberFormat="1" applyFont="1" applyBorder="1" applyAlignment="1">
      <alignment horizontal="right" vertical="center" wrapText="1"/>
    </xf>
    <xf numFmtId="0" fontId="3" fillId="3" borderId="27" xfId="0" applyFont="1" applyFill="1" applyBorder="1" applyAlignment="1">
      <alignment vertical="center"/>
    </xf>
    <xf numFmtId="0" fontId="3" fillId="3" borderId="46" xfId="0" applyFont="1" applyFill="1" applyBorder="1" applyAlignment="1">
      <alignment horizontal="center" vertical="center" wrapText="1"/>
    </xf>
    <xf numFmtId="0" fontId="3" fillId="3" borderId="45" xfId="0" applyFont="1" applyFill="1" applyBorder="1" applyAlignment="1">
      <alignment horizontal="center" vertical="center" wrapText="1"/>
    </xf>
    <xf numFmtId="49" fontId="2" fillId="0" borderId="6" xfId="0" quotePrefix="1" applyNumberFormat="1" applyFont="1" applyBorder="1" applyAlignment="1">
      <alignment horizontal="center" vertical="center"/>
    </xf>
    <xf numFmtId="0" fontId="2" fillId="0" borderId="24" xfId="0" applyFont="1" applyBorder="1" applyAlignment="1">
      <alignment horizontal="center" vertical="center"/>
    </xf>
    <xf numFmtId="164" fontId="2" fillId="0" borderId="8" xfId="0" applyNumberFormat="1" applyFont="1" applyBorder="1" applyAlignment="1">
      <alignment horizontal="right" vertical="center" wrapText="1"/>
    </xf>
    <xf numFmtId="0" fontId="2" fillId="5" borderId="23" xfId="0" applyFont="1" applyFill="1" applyBorder="1" applyAlignment="1">
      <alignment horizontal="center" vertical="center"/>
    </xf>
    <xf numFmtId="0" fontId="2" fillId="5" borderId="18" xfId="0" applyFont="1" applyFill="1" applyBorder="1" applyAlignment="1">
      <alignment horizontal="center" vertical="center"/>
    </xf>
    <xf numFmtId="0" fontId="2" fillId="5" borderId="18" xfId="0" applyFont="1" applyFill="1" applyBorder="1" applyAlignment="1">
      <alignment horizontal="left" vertical="center" wrapText="1"/>
    </xf>
    <xf numFmtId="0" fontId="2" fillId="5" borderId="18" xfId="0" quotePrefix="1" applyFont="1" applyFill="1" applyBorder="1" applyAlignment="1">
      <alignment horizontal="left" vertical="center" wrapText="1"/>
    </xf>
    <xf numFmtId="0" fontId="2" fillId="5" borderId="18" xfId="0" applyFont="1" applyFill="1" applyBorder="1" applyAlignment="1">
      <alignment horizontal="left" vertical="center"/>
    </xf>
    <xf numFmtId="0" fontId="2" fillId="5" borderId="23" xfId="0" quotePrefix="1" applyFont="1" applyFill="1" applyBorder="1" applyAlignment="1">
      <alignment horizontal="center" vertical="center"/>
    </xf>
    <xf numFmtId="0" fontId="2" fillId="5" borderId="24" xfId="0" quotePrefix="1" applyFont="1" applyFill="1" applyBorder="1" applyAlignment="1">
      <alignment horizontal="center" vertical="center"/>
    </xf>
    <xf numFmtId="0" fontId="2" fillId="5" borderId="16" xfId="0" applyFont="1" applyFill="1" applyBorder="1" applyAlignment="1">
      <alignment horizontal="center" vertical="center"/>
    </xf>
    <xf numFmtId="0" fontId="11" fillId="5" borderId="16" xfId="0" applyFont="1" applyFill="1" applyBorder="1" applyAlignment="1">
      <alignment horizontal="left" vertical="center"/>
    </xf>
    <xf numFmtId="49" fontId="2" fillId="5" borderId="23" xfId="0" applyNumberFormat="1" applyFont="1" applyFill="1" applyBorder="1" applyAlignment="1">
      <alignment horizontal="center" vertical="center"/>
    </xf>
    <xf numFmtId="0" fontId="2" fillId="5" borderId="18" xfId="1" applyFont="1" applyFill="1" applyBorder="1" applyAlignment="1">
      <alignment horizontal="center" vertical="center"/>
    </xf>
    <xf numFmtId="0" fontId="2" fillId="5" borderId="18" xfId="1" applyFont="1" applyFill="1" applyBorder="1" applyAlignment="1">
      <alignment horizontal="left" vertical="center" wrapText="1"/>
    </xf>
    <xf numFmtId="0" fontId="2" fillId="5" borderId="18" xfId="1" applyFont="1" applyFill="1" applyBorder="1" applyAlignment="1">
      <alignment horizontal="left" vertical="center"/>
    </xf>
    <xf numFmtId="0" fontId="2" fillId="0" borderId="1" xfId="0" quotePrefix="1" applyFont="1" applyBorder="1" applyAlignment="1">
      <alignment horizontal="center" vertical="center"/>
    </xf>
    <xf numFmtId="0" fontId="2" fillId="0" borderId="1" xfId="0" applyFont="1" applyBorder="1" applyAlignment="1">
      <alignment horizontal="center" vertical="center"/>
    </xf>
    <xf numFmtId="0" fontId="11" fillId="0" borderId="23" xfId="0" applyFont="1" applyBorder="1" applyAlignment="1">
      <alignment horizontal="center" vertical="center"/>
    </xf>
    <xf numFmtId="0" fontId="11" fillId="0" borderId="18" xfId="0" applyFont="1" applyBorder="1" applyAlignment="1">
      <alignment horizontal="center" vertical="center"/>
    </xf>
    <xf numFmtId="3" fontId="2" fillId="0" borderId="0" xfId="0" applyNumberFormat="1" applyFont="1" applyAlignment="1">
      <alignment vertical="center" wrapText="1"/>
    </xf>
    <xf numFmtId="0" fontId="2" fillId="0" borderId="19" xfId="0" quotePrefix="1" applyFont="1" applyBorder="1" applyAlignment="1">
      <alignment horizontal="left" vertical="center"/>
    </xf>
    <xf numFmtId="0" fontId="3" fillId="0" borderId="0" xfId="0" applyFont="1" applyAlignment="1">
      <alignment vertical="top" wrapText="1"/>
    </xf>
    <xf numFmtId="3" fontId="2" fillId="5" borderId="18" xfId="0" applyNumberFormat="1" applyFont="1" applyFill="1" applyBorder="1" applyAlignment="1">
      <alignment horizontal="right" vertical="center"/>
    </xf>
    <xf numFmtId="0" fontId="7" fillId="5" borderId="18" xfId="0" applyFont="1" applyFill="1" applyBorder="1" applyAlignment="1">
      <alignment horizontal="left" vertical="center"/>
    </xf>
    <xf numFmtId="0" fontId="11" fillId="5" borderId="18" xfId="0" applyFont="1" applyFill="1" applyBorder="1" applyAlignment="1">
      <alignment horizontal="left" vertical="center"/>
    </xf>
    <xf numFmtId="0" fontId="7" fillId="5" borderId="16" xfId="0" applyFont="1" applyFill="1" applyBorder="1" applyAlignment="1">
      <alignment horizontal="left" vertical="center"/>
    </xf>
    <xf numFmtId="0" fontId="11" fillId="5" borderId="18" xfId="1" applyFont="1" applyFill="1" applyBorder="1" applyAlignment="1">
      <alignment horizontal="left" vertical="center" wrapText="1"/>
    </xf>
    <xf numFmtId="0" fontId="4" fillId="0" borderId="16" xfId="0" applyFont="1" applyBorder="1" applyAlignment="1">
      <alignment horizontal="center" vertical="center"/>
    </xf>
    <xf numFmtId="166" fontId="7" fillId="0" borderId="20" xfId="0" applyNumberFormat="1" applyFont="1" applyBorder="1" applyAlignment="1">
      <alignment horizontal="right" vertical="center"/>
    </xf>
    <xf numFmtId="0" fontId="11" fillId="0" borderId="16" xfId="0" quotePrefix="1" applyFont="1" applyBorder="1" applyAlignment="1">
      <alignment horizontal="left" vertical="center"/>
    </xf>
    <xf numFmtId="0" fontId="9" fillId="0" borderId="46" xfId="0" applyFont="1" applyBorder="1" applyAlignment="1">
      <alignment horizontal="right" vertical="center"/>
    </xf>
    <xf numFmtId="166" fontId="3" fillId="0" borderId="45" xfId="0" applyNumberFormat="1" applyFont="1" applyBorder="1" applyAlignment="1">
      <alignment horizontal="right" vertical="center" wrapText="1"/>
    </xf>
    <xf numFmtId="166" fontId="2" fillId="0" borderId="18" xfId="0" applyNumberFormat="1" applyFont="1" applyBorder="1" applyAlignment="1">
      <alignment horizontal="right" vertical="center"/>
    </xf>
    <xf numFmtId="166" fontId="2" fillId="0" borderId="16" xfId="0" applyNumberFormat="1" applyFont="1" applyBorder="1" applyAlignment="1">
      <alignment horizontal="right" vertical="center"/>
    </xf>
    <xf numFmtId="166" fontId="4" fillId="0" borderId="18" xfId="0" applyNumberFormat="1" applyFont="1" applyBorder="1" applyAlignment="1">
      <alignment horizontal="right" vertical="center"/>
    </xf>
    <xf numFmtId="166" fontId="2" fillId="0" borderId="19" xfId="0" applyNumberFormat="1" applyFont="1" applyBorder="1" applyAlignment="1">
      <alignment horizontal="right" vertical="center"/>
    </xf>
    <xf numFmtId="0" fontId="3" fillId="4" borderId="43" xfId="0" quotePrefix="1" applyFont="1" applyFill="1" applyBorder="1" applyAlignment="1">
      <alignment horizontal="left" vertical="center"/>
    </xf>
    <xf numFmtId="0" fontId="3" fillId="4" borderId="43" xfId="0" applyFont="1" applyFill="1" applyBorder="1" applyAlignment="1">
      <alignment horizontal="center" vertical="center" wrapText="1"/>
    </xf>
    <xf numFmtId="0" fontId="3" fillId="4" borderId="43" xfId="0" quotePrefix="1" applyFont="1" applyFill="1" applyBorder="1" applyAlignment="1">
      <alignment horizontal="center" vertical="center"/>
    </xf>
    <xf numFmtId="3" fontId="3" fillId="4" borderId="43" xfId="0" applyNumberFormat="1" applyFont="1" applyFill="1" applyBorder="1" applyAlignment="1">
      <alignment horizontal="center" vertical="center" wrapText="1"/>
    </xf>
    <xf numFmtId="164" fontId="3" fillId="4" borderId="44" xfId="0" applyNumberFormat="1" applyFont="1" applyFill="1" applyBorder="1" applyAlignment="1">
      <alignment horizontal="center" vertical="center" wrapText="1"/>
    </xf>
    <xf numFmtId="0" fontId="17" fillId="0" borderId="0" xfId="0" applyFont="1" applyAlignment="1">
      <alignment vertical="center"/>
    </xf>
    <xf numFmtId="0" fontId="3" fillId="0" borderId="0" xfId="0" applyFont="1" applyAlignment="1">
      <alignment horizontal="left" vertical="center" wrapText="1"/>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50" xfId="0" applyFont="1" applyBorder="1" applyAlignment="1">
      <alignment horizontal="left" vertical="center"/>
    </xf>
    <xf numFmtId="0" fontId="2" fillId="0" borderId="50" xfId="0" applyFont="1" applyBorder="1" applyAlignment="1">
      <alignment horizontal="right" vertical="center"/>
    </xf>
    <xf numFmtId="3" fontId="2" fillId="0" borderId="50" xfId="0" applyNumberFormat="1" applyFont="1" applyBorder="1" applyAlignment="1">
      <alignment horizontal="right" vertical="center"/>
    </xf>
    <xf numFmtId="164" fontId="2" fillId="0" borderId="51" xfId="0" applyNumberFormat="1" applyFont="1" applyBorder="1" applyAlignment="1">
      <alignment horizontal="right" vertical="center" wrapText="1"/>
    </xf>
    <xf numFmtId="3" fontId="2" fillId="0" borderId="0" xfId="0" applyNumberFormat="1" applyFont="1" applyAlignment="1">
      <alignment vertical="center"/>
    </xf>
    <xf numFmtId="0" fontId="2" fillId="5" borderId="16" xfId="1" applyFont="1" applyFill="1" applyBorder="1" applyAlignment="1">
      <alignment horizontal="center" vertical="center"/>
    </xf>
    <xf numFmtId="0" fontId="2" fillId="0" borderId="6" xfId="0" applyFont="1" applyBorder="1" applyAlignment="1">
      <alignment horizontal="center" vertical="center"/>
    </xf>
    <xf numFmtId="0" fontId="3" fillId="0" borderId="2" xfId="0" applyFont="1" applyBorder="1" applyAlignment="1">
      <alignment horizontal="right" vertical="center"/>
    </xf>
    <xf numFmtId="0" fontId="3" fillId="0" borderId="2" xfId="0" applyFont="1" applyBorder="1" applyAlignment="1">
      <alignment horizontal="center" vertical="center"/>
    </xf>
    <xf numFmtId="3" fontId="3" fillId="0" borderId="2" xfId="0" applyNumberFormat="1" applyFont="1" applyBorder="1" applyAlignment="1">
      <alignment horizontal="right" vertical="center"/>
    </xf>
    <xf numFmtId="164" fontId="3" fillId="0" borderId="7" xfId="0" applyNumberFormat="1" applyFont="1" applyBorder="1" applyAlignment="1">
      <alignment horizontal="right" vertical="center" wrapText="1"/>
    </xf>
    <xf numFmtId="0" fontId="18" fillId="0" borderId="4" xfId="0" applyFont="1" applyBorder="1" applyAlignment="1">
      <alignment vertical="center"/>
    </xf>
    <xf numFmtId="0" fontId="2" fillId="5" borderId="16" xfId="0" applyFont="1" applyFill="1" applyBorder="1" applyAlignment="1">
      <alignment horizontal="left" vertical="center"/>
    </xf>
    <xf numFmtId="0" fontId="2" fillId="0" borderId="16" xfId="1" applyFont="1" applyBorder="1" applyAlignment="1">
      <alignment horizontal="left" vertical="center" wrapText="1"/>
    </xf>
    <xf numFmtId="166" fontId="2" fillId="0" borderId="20" xfId="0" applyNumberFormat="1" applyFont="1" applyBorder="1" applyAlignment="1">
      <alignment horizontal="right" vertical="center"/>
    </xf>
    <xf numFmtId="0" fontId="2" fillId="0" borderId="16" xfId="0" quotePrefix="1" applyFont="1" applyBorder="1" applyAlignment="1">
      <alignment horizontal="left" vertical="center"/>
    </xf>
    <xf numFmtId="0" fontId="3" fillId="3" borderId="18" xfId="0" applyFont="1" applyFill="1" applyBorder="1" applyAlignment="1">
      <alignment horizontal="right" vertical="center"/>
    </xf>
    <xf numFmtId="166" fontId="3" fillId="3" borderId="20" xfId="0" applyNumberFormat="1" applyFont="1" applyFill="1" applyBorder="1" applyAlignment="1">
      <alignment horizontal="right" vertical="center" wrapText="1"/>
    </xf>
    <xf numFmtId="0" fontId="8" fillId="0" borderId="2" xfId="0" applyFont="1" applyBorder="1" applyAlignment="1">
      <alignment horizontal="center" vertical="center"/>
    </xf>
    <xf numFmtId="0" fontId="8" fillId="0" borderId="2" xfId="0" applyFont="1" applyBorder="1" applyAlignment="1">
      <alignment horizontal="left" vertical="center"/>
    </xf>
    <xf numFmtId="3" fontId="2" fillId="0" borderId="16" xfId="0" applyNumberFormat="1" applyFont="1" applyBorder="1" applyAlignment="1">
      <alignment horizontal="right" vertical="center"/>
    </xf>
    <xf numFmtId="3" fontId="2" fillId="0" borderId="16" xfId="1" applyNumberFormat="1" applyFont="1" applyBorder="1" applyAlignment="1">
      <alignment horizontal="right" vertical="center"/>
    </xf>
    <xf numFmtId="166" fontId="2" fillId="6" borderId="18" xfId="0" applyNumberFormat="1" applyFont="1" applyFill="1" applyBorder="1" applyAlignment="1" applyProtection="1">
      <alignment horizontal="right" vertical="center"/>
      <protection locked="0"/>
    </xf>
    <xf numFmtId="166" fontId="2" fillId="6" borderId="16" xfId="0" applyNumberFormat="1" applyFont="1" applyFill="1" applyBorder="1" applyAlignment="1" applyProtection="1">
      <alignment horizontal="right" vertical="center"/>
      <protection locked="0"/>
    </xf>
    <xf numFmtId="166" fontId="2" fillId="6" borderId="19" xfId="0" applyNumberFormat="1" applyFont="1" applyFill="1" applyBorder="1" applyAlignment="1" applyProtection="1">
      <alignment horizontal="right" vertical="center"/>
      <protection locked="0"/>
    </xf>
    <xf numFmtId="0" fontId="3" fillId="3" borderId="21" xfId="0" quotePrefix="1" applyFont="1" applyFill="1" applyBorder="1" applyAlignment="1">
      <alignment horizontal="left" vertical="center"/>
    </xf>
    <xf numFmtId="0" fontId="3" fillId="3" borderId="22" xfId="0" quotePrefix="1" applyFont="1" applyFill="1" applyBorder="1" applyAlignment="1">
      <alignment horizontal="left" vertical="center"/>
    </xf>
    <xf numFmtId="0" fontId="3" fillId="3" borderId="21" xfId="0" applyFont="1" applyFill="1" applyBorder="1" applyAlignment="1">
      <alignment horizontal="left" vertical="center"/>
    </xf>
    <xf numFmtId="0" fontId="3" fillId="3" borderId="22" xfId="0" applyFont="1" applyFill="1" applyBorder="1" applyAlignment="1">
      <alignment horizontal="left" vertical="center"/>
    </xf>
    <xf numFmtId="0" fontId="3" fillId="2" borderId="27" xfId="0" applyFont="1" applyFill="1" applyBorder="1" applyAlignment="1">
      <alignment horizontal="left" vertical="center"/>
    </xf>
    <xf numFmtId="0" fontId="3" fillId="2" borderId="12" xfId="0" applyFont="1" applyFill="1" applyBorder="1" applyAlignment="1">
      <alignment horizontal="left" vertical="center"/>
    </xf>
    <xf numFmtId="0" fontId="3" fillId="2" borderId="13" xfId="0" applyFont="1" applyFill="1" applyBorder="1" applyAlignment="1">
      <alignment horizontal="left" vertical="center"/>
    </xf>
    <xf numFmtId="0" fontId="9" fillId="0" borderId="40" xfId="0" quotePrefix="1" applyFont="1" applyBorder="1" applyAlignment="1">
      <alignment horizontal="left" vertical="center"/>
    </xf>
    <xf numFmtId="0" fontId="9" fillId="0" borderId="0" xfId="0" quotePrefix="1" applyFont="1" applyAlignment="1">
      <alignment horizontal="left" vertical="center"/>
    </xf>
    <xf numFmtId="0" fontId="9" fillId="0" borderId="39" xfId="0" quotePrefix="1" applyFont="1" applyBorder="1" applyAlignment="1">
      <alignment horizontal="left" vertical="center"/>
    </xf>
    <xf numFmtId="0" fontId="9" fillId="0" borderId="35" xfId="0" quotePrefix="1" applyFont="1" applyBorder="1" applyAlignment="1">
      <alignment horizontal="left" vertical="center"/>
    </xf>
    <xf numFmtId="0" fontId="9" fillId="0" borderId="4" xfId="0" quotePrefix="1" applyFont="1" applyBorder="1" applyAlignment="1">
      <alignment horizontal="left" vertical="center"/>
    </xf>
    <xf numFmtId="0" fontId="9" fillId="0" borderId="34" xfId="0" quotePrefix="1" applyFont="1" applyBorder="1" applyAlignment="1">
      <alignment horizontal="left" vertical="center"/>
    </xf>
    <xf numFmtId="0" fontId="9" fillId="0" borderId="37" xfId="0" quotePrefix="1" applyFont="1" applyBorder="1" applyAlignment="1">
      <alignment horizontal="left" vertical="center"/>
    </xf>
    <xf numFmtId="0" fontId="9" fillId="0" borderId="2" xfId="0" quotePrefix="1" applyFont="1" applyBorder="1" applyAlignment="1">
      <alignment horizontal="left" vertical="center"/>
    </xf>
    <xf numFmtId="0" fontId="9" fillId="0" borderId="36" xfId="0" quotePrefix="1" applyFont="1" applyBorder="1" applyAlignment="1">
      <alignment horizontal="left" vertical="center"/>
    </xf>
    <xf numFmtId="0" fontId="3" fillId="3" borderId="35" xfId="0" quotePrefix="1" applyFont="1" applyFill="1" applyBorder="1" applyAlignment="1">
      <alignment horizontal="left" vertical="center"/>
    </xf>
    <xf numFmtId="0" fontId="3" fillId="3" borderId="4" xfId="0" quotePrefix="1" applyFont="1" applyFill="1" applyBorder="1" applyAlignment="1">
      <alignment horizontal="left" vertical="center"/>
    </xf>
    <xf numFmtId="0" fontId="3" fillId="3" borderId="5" xfId="0" quotePrefix="1" applyFont="1" applyFill="1" applyBorder="1" applyAlignment="1">
      <alignment horizontal="left" vertical="center"/>
    </xf>
    <xf numFmtId="0" fontId="2" fillId="2" borderId="31" xfId="0" quotePrefix="1" applyFont="1" applyFill="1" applyBorder="1" applyAlignment="1">
      <alignment horizontal="center" vertical="center"/>
    </xf>
    <xf numFmtId="0" fontId="2" fillId="2" borderId="32" xfId="0" quotePrefix="1" applyFont="1" applyFill="1" applyBorder="1" applyAlignment="1">
      <alignment horizontal="center" vertical="center"/>
    </xf>
    <xf numFmtId="0" fontId="2" fillId="2" borderId="31" xfId="0" applyFont="1" applyFill="1" applyBorder="1" applyAlignment="1">
      <alignment horizontal="center" vertical="center"/>
    </xf>
    <xf numFmtId="0" fontId="2" fillId="2" borderId="32" xfId="0" applyFont="1" applyFill="1" applyBorder="1" applyAlignment="1">
      <alignment horizontal="center" vertical="center"/>
    </xf>
    <xf numFmtId="49" fontId="3" fillId="3" borderId="38" xfId="0" applyNumberFormat="1" applyFont="1" applyFill="1" applyBorder="1" applyAlignment="1">
      <alignment horizontal="center" vertical="center"/>
    </xf>
    <xf numFmtId="49" fontId="3" fillId="3" borderId="21" xfId="0" applyNumberFormat="1" applyFont="1" applyFill="1" applyBorder="1" applyAlignment="1">
      <alignment horizontal="center" vertical="center"/>
    </xf>
    <xf numFmtId="0" fontId="2" fillId="0" borderId="6" xfId="0" quotePrefix="1" applyFont="1" applyBorder="1" applyAlignment="1">
      <alignment horizontal="center" vertical="center"/>
    </xf>
    <xf numFmtId="0" fontId="2" fillId="0" borderId="36" xfId="0" quotePrefix="1" applyFont="1" applyBorder="1" applyAlignment="1">
      <alignment horizontal="center" vertical="center"/>
    </xf>
    <xf numFmtId="0" fontId="2" fillId="0" borderId="1" xfId="0" applyFont="1" applyBorder="1" applyAlignment="1">
      <alignment horizontal="center" vertical="center"/>
    </xf>
    <xf numFmtId="0" fontId="2" fillId="0" borderId="39" xfId="0" applyFont="1" applyBorder="1" applyAlignment="1">
      <alignment horizontal="center" vertical="center"/>
    </xf>
    <xf numFmtId="0" fontId="3" fillId="4" borderId="6" xfId="0" quotePrefix="1" applyFont="1" applyFill="1" applyBorder="1" applyAlignment="1">
      <alignment horizontal="center" vertical="center"/>
    </xf>
    <xf numFmtId="0" fontId="3" fillId="4" borderId="36" xfId="0" quotePrefix="1" applyFont="1" applyFill="1" applyBorder="1" applyAlignment="1">
      <alignment horizontal="center" vertical="center"/>
    </xf>
    <xf numFmtId="0" fontId="3" fillId="3" borderId="3" xfId="0" applyFont="1" applyFill="1" applyBorder="1" applyAlignment="1">
      <alignment horizontal="center" vertical="center"/>
    </xf>
    <xf numFmtId="0" fontId="3" fillId="3" borderId="34" xfId="0" applyFont="1" applyFill="1" applyBorder="1" applyAlignment="1">
      <alignment horizontal="center" vertical="center"/>
    </xf>
    <xf numFmtId="0" fontId="2" fillId="0" borderId="6" xfId="0" applyFont="1" applyBorder="1" applyAlignment="1">
      <alignment horizontal="center" vertical="center"/>
    </xf>
    <xf numFmtId="0" fontId="2" fillId="0" borderId="36" xfId="0" applyFont="1" applyBorder="1" applyAlignment="1">
      <alignment horizontal="center" vertical="center"/>
    </xf>
    <xf numFmtId="0" fontId="2" fillId="0" borderId="1" xfId="0" quotePrefix="1" applyFont="1" applyBorder="1" applyAlignment="1">
      <alignment horizontal="center" vertical="center"/>
    </xf>
    <xf numFmtId="0" fontId="2" fillId="0" borderId="39" xfId="0" quotePrefix="1" applyFont="1" applyBorder="1" applyAlignment="1">
      <alignment horizontal="center" vertical="center"/>
    </xf>
    <xf numFmtId="0" fontId="2" fillId="0" borderId="3" xfId="0" quotePrefix="1" applyFont="1" applyBorder="1" applyAlignment="1">
      <alignment horizontal="center" vertical="center"/>
    </xf>
    <xf numFmtId="0" fontId="2" fillId="0" borderId="34" xfId="0" quotePrefix="1" applyFont="1" applyBorder="1" applyAlignment="1">
      <alignment horizontal="center" vertical="center"/>
    </xf>
    <xf numFmtId="0" fontId="3" fillId="3" borderId="38" xfId="0" quotePrefix="1" applyFont="1" applyFill="1" applyBorder="1" applyAlignment="1">
      <alignment horizontal="center" vertical="center"/>
    </xf>
    <xf numFmtId="0" fontId="3" fillId="3" borderId="21" xfId="0" quotePrefix="1" applyFont="1" applyFill="1" applyBorder="1" applyAlignment="1">
      <alignment horizontal="center" vertical="center"/>
    </xf>
    <xf numFmtId="0" fontId="2" fillId="0" borderId="14" xfId="0" quotePrefix="1" applyFont="1" applyBorder="1" applyAlignment="1">
      <alignment horizontal="center" vertical="center"/>
    </xf>
    <xf numFmtId="0" fontId="2" fillId="0" borderId="30" xfId="0" quotePrefix="1" applyFont="1" applyBorder="1" applyAlignment="1">
      <alignment horizontal="center" vertical="center"/>
    </xf>
    <xf numFmtId="0" fontId="9" fillId="0" borderId="29" xfId="0" quotePrefix="1" applyFont="1" applyBorder="1" applyAlignment="1">
      <alignment horizontal="left" vertical="center"/>
    </xf>
    <xf numFmtId="0" fontId="9" fillId="0" borderId="15" xfId="0" quotePrefix="1" applyFont="1" applyBorder="1" applyAlignment="1">
      <alignment horizontal="left" vertical="center"/>
    </xf>
    <xf numFmtId="0" fontId="9" fillId="0" borderId="30" xfId="0" quotePrefix="1" applyFont="1" applyBorder="1" applyAlignment="1">
      <alignment horizontal="left" vertical="center"/>
    </xf>
    <xf numFmtId="166" fontId="2" fillId="0" borderId="47" xfId="0" applyNumberFormat="1" applyFont="1" applyBorder="1" applyAlignment="1">
      <alignment horizontal="center" vertical="center" wrapText="1"/>
    </xf>
    <xf numFmtId="166" fontId="2" fillId="0" borderId="11" xfId="0" applyNumberFormat="1" applyFont="1" applyBorder="1" applyAlignment="1">
      <alignment horizontal="center" vertical="center" wrapText="1"/>
    </xf>
    <xf numFmtId="166" fontId="2" fillId="0" borderId="26" xfId="0" applyNumberFormat="1" applyFont="1" applyBorder="1" applyAlignment="1">
      <alignment horizontal="center" vertical="center" wrapText="1"/>
    </xf>
    <xf numFmtId="166" fontId="2" fillId="6" borderId="42" xfId="0" applyNumberFormat="1" applyFont="1" applyFill="1" applyBorder="1" applyAlignment="1" applyProtection="1">
      <alignment horizontal="center" vertical="center"/>
      <protection locked="0"/>
    </xf>
    <xf numFmtId="166" fontId="2" fillId="6" borderId="9" xfId="0" applyNumberFormat="1" applyFont="1" applyFill="1" applyBorder="1" applyAlignment="1" applyProtection="1">
      <alignment horizontal="center" vertical="center"/>
      <protection locked="0"/>
    </xf>
    <xf numFmtId="166" fontId="2" fillId="6" borderId="10" xfId="0" applyNumberFormat="1" applyFont="1" applyFill="1" applyBorder="1" applyAlignment="1" applyProtection="1">
      <alignment horizontal="center" vertical="center"/>
      <protection locked="0"/>
    </xf>
    <xf numFmtId="0" fontId="2" fillId="0" borderId="4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4" fontId="2" fillId="5" borderId="42" xfId="0" applyNumberFormat="1" applyFont="1" applyFill="1" applyBorder="1" applyAlignment="1">
      <alignment horizontal="center" vertical="center"/>
    </xf>
    <xf numFmtId="4" fontId="2" fillId="5" borderId="9" xfId="0" applyNumberFormat="1" applyFont="1" applyFill="1" applyBorder="1" applyAlignment="1">
      <alignment horizontal="center" vertical="center"/>
    </xf>
    <xf numFmtId="4" fontId="2" fillId="5" borderId="10" xfId="0" applyNumberFormat="1" applyFont="1" applyFill="1" applyBorder="1" applyAlignment="1">
      <alignment horizontal="center" vertical="center"/>
    </xf>
    <xf numFmtId="49" fontId="3" fillId="3" borderId="31" xfId="0" applyNumberFormat="1" applyFont="1" applyFill="1" applyBorder="1" applyAlignment="1">
      <alignment horizontal="center" vertical="center"/>
    </xf>
    <xf numFmtId="49" fontId="3" fillId="3" borderId="32" xfId="0" applyNumberFormat="1" applyFont="1" applyFill="1" applyBorder="1" applyAlignment="1">
      <alignment horizontal="center" vertical="center"/>
    </xf>
    <xf numFmtId="0" fontId="3" fillId="3" borderId="27" xfId="0" applyFont="1" applyFill="1" applyBorder="1" applyAlignment="1">
      <alignment horizontal="left" vertical="center"/>
    </xf>
    <xf numFmtId="0" fontId="3" fillId="3" borderId="12" xfId="0" applyFont="1" applyFill="1" applyBorder="1" applyAlignment="1">
      <alignment horizontal="left" vertical="center"/>
    </xf>
    <xf numFmtId="0" fontId="3" fillId="3" borderId="13" xfId="0" applyFont="1" applyFill="1" applyBorder="1" applyAlignment="1">
      <alignment horizontal="left" vertical="center"/>
    </xf>
    <xf numFmtId="0" fontId="3" fillId="3" borderId="42" xfId="0" applyFont="1" applyFill="1" applyBorder="1" applyAlignment="1">
      <alignment horizontal="left" vertical="center"/>
    </xf>
    <xf numFmtId="0" fontId="3" fillId="3" borderId="47" xfId="0" applyFont="1" applyFill="1" applyBorder="1" applyAlignment="1">
      <alignment horizontal="left" vertical="center"/>
    </xf>
    <xf numFmtId="49" fontId="3" fillId="3" borderId="48" xfId="0" applyNumberFormat="1" applyFont="1" applyFill="1" applyBorder="1" applyAlignment="1">
      <alignment horizontal="center" vertical="center"/>
    </xf>
    <xf numFmtId="49" fontId="3" fillId="3" borderId="42" xfId="0" applyNumberFormat="1" applyFont="1" applyFill="1" applyBorder="1" applyAlignment="1">
      <alignment horizontal="center" vertical="center"/>
    </xf>
    <xf numFmtId="0" fontId="10" fillId="0" borderId="1" xfId="0" applyFont="1" applyBorder="1" applyAlignment="1">
      <alignment horizontal="left" vertical="center" wrapText="1"/>
    </xf>
    <xf numFmtId="0" fontId="10" fillId="0" borderId="0" xfId="0" applyFont="1" applyAlignment="1">
      <alignment horizontal="left" vertical="center" wrapText="1"/>
    </xf>
    <xf numFmtId="0" fontId="10" fillId="0" borderId="8" xfId="0" applyFont="1" applyBorder="1" applyAlignment="1">
      <alignment horizontal="left" vertical="center" wrapText="1"/>
    </xf>
    <xf numFmtId="0" fontId="10" fillId="0" borderId="6" xfId="0" applyFont="1" applyBorder="1" applyAlignment="1">
      <alignment horizontal="left" vertical="center" wrapText="1"/>
    </xf>
    <xf numFmtId="0" fontId="10" fillId="0" borderId="2" xfId="0" applyFont="1" applyBorder="1" applyAlignment="1">
      <alignment horizontal="left" vertical="center" wrapText="1"/>
    </xf>
    <xf numFmtId="0" fontId="10" fillId="0" borderId="7" xfId="0" applyFont="1" applyBorder="1" applyAlignment="1">
      <alignment horizontal="left" vertical="center" wrapText="1"/>
    </xf>
    <xf numFmtId="166" fontId="2" fillId="0" borderId="42" xfId="0" applyNumberFormat="1" applyFont="1" applyBorder="1" applyAlignment="1">
      <alignment horizontal="center" vertical="center"/>
    </xf>
    <xf numFmtId="166" fontId="2" fillId="0" borderId="9" xfId="0" applyNumberFormat="1" applyFont="1" applyBorder="1" applyAlignment="1">
      <alignment horizontal="center" vertical="center"/>
    </xf>
    <xf numFmtId="166" fontId="2" fillId="0" borderId="10" xfId="0" applyNumberFormat="1" applyFont="1" applyBorder="1" applyAlignment="1">
      <alignment horizontal="center" vertical="center"/>
    </xf>
  </cellXfs>
  <cellStyles count="3">
    <cellStyle name="Normální" xfId="0" builtinId="0"/>
    <cellStyle name="normální_D11-SGGT" xfId="1" xr:uid="{00000000-0005-0000-0000-000001000000}"/>
    <cellStyle name="Styl 1" xfId="2"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A907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38"/>
  <sheetViews>
    <sheetView tabSelected="1" topLeftCell="A96" zoomScaleNormal="100" zoomScaleSheetLayoutView="85" zoomScalePageLayoutView="80" workbookViewId="0">
      <selection activeCell="C106" sqref="C106"/>
    </sheetView>
  </sheetViews>
  <sheetFormatPr defaultColWidth="9.33203125" defaultRowHeight="12" x14ac:dyDescent="0.2"/>
  <cols>
    <col min="1" max="1" width="4.5" style="4" bestFit="1" customWidth="1"/>
    <col min="2" max="2" width="3.5" style="4" bestFit="1" customWidth="1"/>
    <col min="3" max="3" width="189.1640625" style="5" customWidth="1"/>
    <col min="4" max="4" width="16.5" style="11" bestFit="1" customWidth="1"/>
    <col min="5" max="5" width="17.5" style="4" customWidth="1"/>
    <col min="6" max="6" width="23.33203125" style="20" bestFit="1" customWidth="1"/>
    <col min="7" max="7" width="20" style="79" bestFit="1" customWidth="1"/>
    <col min="8" max="8" width="9.33203125" style="89" customWidth="1"/>
    <col min="9" max="16384" width="9.33203125" style="2"/>
  </cols>
  <sheetData>
    <row r="1" spans="1:9" ht="15" customHeight="1" x14ac:dyDescent="0.2">
      <c r="A1" s="46" t="s">
        <v>230</v>
      </c>
      <c r="B1" s="1"/>
      <c r="C1" s="169" t="s">
        <v>253</v>
      </c>
      <c r="D1" s="54"/>
      <c r="E1" s="1"/>
      <c r="F1" s="54"/>
      <c r="G1" s="70"/>
    </row>
    <row r="2" spans="1:9" ht="15" customHeight="1" x14ac:dyDescent="0.2">
      <c r="A2" s="47"/>
      <c r="B2" s="8"/>
      <c r="C2" s="155" t="s">
        <v>255</v>
      </c>
      <c r="D2" s="22"/>
      <c r="E2" s="8"/>
      <c r="F2" s="22"/>
      <c r="G2" s="71"/>
    </row>
    <row r="3" spans="1:9" ht="15" customHeight="1" x14ac:dyDescent="0.2">
      <c r="A3" s="156"/>
      <c r="B3" s="157"/>
      <c r="C3" s="158"/>
      <c r="D3" s="159"/>
      <c r="E3" s="157"/>
      <c r="F3" s="160"/>
      <c r="G3" s="161"/>
    </row>
    <row r="4" spans="1:9" s="6" customFormat="1" ht="30" customHeight="1" thickBot="1" x14ac:dyDescent="0.25">
      <c r="A4" s="212" t="s">
        <v>133</v>
      </c>
      <c r="B4" s="213"/>
      <c r="C4" s="149" t="s">
        <v>134</v>
      </c>
      <c r="D4" s="150" t="s">
        <v>135</v>
      </c>
      <c r="E4" s="151" t="s">
        <v>0</v>
      </c>
      <c r="F4" s="152" t="s">
        <v>137</v>
      </c>
      <c r="G4" s="153" t="s">
        <v>136</v>
      </c>
      <c r="H4" s="90"/>
    </row>
    <row r="5" spans="1:9" ht="45" customHeight="1" thickBot="1" x14ac:dyDescent="0.25">
      <c r="A5" s="214" t="s">
        <v>1</v>
      </c>
      <c r="B5" s="215"/>
      <c r="C5" s="199" t="s">
        <v>2</v>
      </c>
      <c r="D5" s="200"/>
      <c r="E5" s="200"/>
      <c r="F5" s="200"/>
      <c r="G5" s="201"/>
    </row>
    <row r="6" spans="1:9" ht="15" customHeight="1" x14ac:dyDescent="0.2">
      <c r="A6" s="202" t="s">
        <v>3</v>
      </c>
      <c r="B6" s="203"/>
      <c r="C6" s="187" t="s">
        <v>130</v>
      </c>
      <c r="D6" s="188"/>
      <c r="E6" s="188"/>
      <c r="F6" s="188"/>
      <c r="G6" s="189"/>
    </row>
    <row r="7" spans="1:9" ht="15" customHeight="1" x14ac:dyDescent="0.2">
      <c r="A7" s="48" t="s">
        <v>3</v>
      </c>
      <c r="B7" s="27">
        <v>1</v>
      </c>
      <c r="C7" s="30" t="s">
        <v>102</v>
      </c>
      <c r="D7" s="44">
        <v>490</v>
      </c>
      <c r="E7" s="27" t="s">
        <v>4</v>
      </c>
      <c r="F7" s="180"/>
      <c r="G7" s="72">
        <f t="shared" ref="G7:G11" si="0">D7*(F7)</f>
        <v>0</v>
      </c>
    </row>
    <row r="8" spans="1:9" ht="15" customHeight="1" x14ac:dyDescent="0.2">
      <c r="A8" s="48" t="s">
        <v>3</v>
      </c>
      <c r="B8" s="27">
        <v>2</v>
      </c>
      <c r="C8" s="30" t="s">
        <v>103</v>
      </c>
      <c r="D8" s="44">
        <v>421</v>
      </c>
      <c r="E8" s="27" t="s">
        <v>4</v>
      </c>
      <c r="F8" s="180"/>
      <c r="G8" s="72">
        <f t="shared" si="0"/>
        <v>0</v>
      </c>
    </row>
    <row r="9" spans="1:9" ht="15" customHeight="1" x14ac:dyDescent="0.2">
      <c r="A9" s="115" t="s">
        <v>3</v>
      </c>
      <c r="B9" s="116">
        <v>3</v>
      </c>
      <c r="C9" s="119" t="s">
        <v>106</v>
      </c>
      <c r="D9" s="44">
        <v>135</v>
      </c>
      <c r="E9" s="27" t="s">
        <v>4</v>
      </c>
      <c r="F9" s="180"/>
      <c r="G9" s="72">
        <f t="shared" si="0"/>
        <v>0</v>
      </c>
      <c r="H9" s="92"/>
    </row>
    <row r="10" spans="1:9" ht="15" customHeight="1" x14ac:dyDescent="0.2">
      <c r="A10" s="115" t="s">
        <v>3</v>
      </c>
      <c r="B10" s="116">
        <v>4</v>
      </c>
      <c r="C10" s="119" t="s">
        <v>144</v>
      </c>
      <c r="D10" s="44">
        <v>911</v>
      </c>
      <c r="E10" s="27" t="s">
        <v>4</v>
      </c>
      <c r="F10" s="180"/>
      <c r="G10" s="72">
        <f t="shared" si="0"/>
        <v>0</v>
      </c>
      <c r="H10" s="92"/>
      <c r="I10" s="162"/>
    </row>
    <row r="11" spans="1:9" ht="15" customHeight="1" thickBot="1" x14ac:dyDescent="0.25">
      <c r="A11" s="115" t="s">
        <v>3</v>
      </c>
      <c r="B11" s="116">
        <v>5</v>
      </c>
      <c r="C11" s="119" t="s">
        <v>142</v>
      </c>
      <c r="D11" s="44">
        <v>911</v>
      </c>
      <c r="E11" s="27" t="s">
        <v>4</v>
      </c>
      <c r="F11" s="180"/>
      <c r="G11" s="72">
        <f t="shared" si="0"/>
        <v>0</v>
      </c>
      <c r="H11" s="92"/>
    </row>
    <row r="12" spans="1:9" ht="15" customHeight="1" x14ac:dyDescent="0.2">
      <c r="A12" s="204" t="s">
        <v>5</v>
      </c>
      <c r="B12" s="205"/>
      <c r="C12" s="187" t="s">
        <v>131</v>
      </c>
      <c r="D12" s="188"/>
      <c r="E12" s="188"/>
      <c r="F12" s="188"/>
      <c r="G12" s="189"/>
      <c r="H12" s="92"/>
    </row>
    <row r="13" spans="1:9" ht="15" customHeight="1" x14ac:dyDescent="0.2">
      <c r="A13" s="115" t="s">
        <v>5</v>
      </c>
      <c r="B13" s="116">
        <v>1</v>
      </c>
      <c r="C13" s="119" t="s">
        <v>152</v>
      </c>
      <c r="D13" s="44">
        <v>58</v>
      </c>
      <c r="E13" s="27" t="s">
        <v>38</v>
      </c>
      <c r="F13" s="180"/>
      <c r="G13" s="72">
        <f>D13*(F13)</f>
        <v>0</v>
      </c>
      <c r="H13" s="92"/>
    </row>
    <row r="14" spans="1:9" ht="15" customHeight="1" x14ac:dyDescent="0.2">
      <c r="A14" s="115" t="s">
        <v>5</v>
      </c>
      <c r="B14" s="116">
        <v>2</v>
      </c>
      <c r="C14" s="119" t="s">
        <v>145</v>
      </c>
      <c r="D14" s="44">
        <v>4</v>
      </c>
      <c r="E14" s="27" t="s">
        <v>38</v>
      </c>
      <c r="F14" s="180"/>
      <c r="G14" s="72">
        <f t="shared" ref="G14:G15" si="1">D14*(F14)</f>
        <v>0</v>
      </c>
      <c r="H14" s="92"/>
    </row>
    <row r="15" spans="1:9" s="60" customFormat="1" ht="15" customHeight="1" x14ac:dyDescent="0.2">
      <c r="A15" s="115" t="s">
        <v>5</v>
      </c>
      <c r="B15" s="116">
        <v>3</v>
      </c>
      <c r="C15" s="119" t="s">
        <v>243</v>
      </c>
      <c r="D15" s="44">
        <v>1</v>
      </c>
      <c r="E15" s="27" t="s">
        <v>117</v>
      </c>
      <c r="F15" s="180"/>
      <c r="G15" s="72">
        <f t="shared" si="1"/>
        <v>0</v>
      </c>
      <c r="H15" s="93"/>
    </row>
    <row r="16" spans="1:9" ht="15" customHeight="1" x14ac:dyDescent="0.2">
      <c r="A16" s="48" t="s">
        <v>5</v>
      </c>
      <c r="B16" s="116">
        <v>4</v>
      </c>
      <c r="C16" s="98" t="s">
        <v>35</v>
      </c>
      <c r="D16" s="44">
        <v>1046</v>
      </c>
      <c r="E16" s="27" t="s">
        <v>4</v>
      </c>
      <c r="F16" s="180"/>
      <c r="G16" s="72">
        <f t="shared" ref="G16:G20" si="2">D16*(F16)</f>
        <v>0</v>
      </c>
      <c r="H16" s="92"/>
    </row>
    <row r="17" spans="1:8" ht="15" customHeight="1" x14ac:dyDescent="0.2">
      <c r="A17" s="48" t="s">
        <v>5</v>
      </c>
      <c r="B17" s="116">
        <v>5</v>
      </c>
      <c r="C17" s="119" t="s">
        <v>36</v>
      </c>
      <c r="D17" s="44">
        <v>56</v>
      </c>
      <c r="E17" s="27" t="s">
        <v>18</v>
      </c>
      <c r="F17" s="180"/>
      <c r="G17" s="72">
        <f t="shared" si="2"/>
        <v>0</v>
      </c>
      <c r="H17" s="92"/>
    </row>
    <row r="18" spans="1:8" ht="15" customHeight="1" x14ac:dyDescent="0.2">
      <c r="A18" s="48" t="s">
        <v>5</v>
      </c>
      <c r="B18" s="116">
        <v>6</v>
      </c>
      <c r="C18" s="119" t="s">
        <v>105</v>
      </c>
      <c r="D18" s="44">
        <v>49</v>
      </c>
      <c r="E18" s="27" t="s">
        <v>12</v>
      </c>
      <c r="F18" s="180"/>
      <c r="G18" s="72">
        <f t="shared" si="2"/>
        <v>0</v>
      </c>
      <c r="H18" s="92"/>
    </row>
    <row r="19" spans="1:8" ht="15" customHeight="1" x14ac:dyDescent="0.2">
      <c r="A19" s="48" t="s">
        <v>5</v>
      </c>
      <c r="B19" s="116">
        <v>7</v>
      </c>
      <c r="C19" s="119" t="s">
        <v>37</v>
      </c>
      <c r="D19" s="44">
        <v>32</v>
      </c>
      <c r="E19" s="27" t="s">
        <v>21</v>
      </c>
      <c r="F19" s="180"/>
      <c r="G19" s="72">
        <f t="shared" si="2"/>
        <v>0</v>
      </c>
      <c r="H19" s="92"/>
    </row>
    <row r="20" spans="1:8" ht="15" customHeight="1" x14ac:dyDescent="0.2">
      <c r="A20" s="48" t="s">
        <v>5</v>
      </c>
      <c r="B20" s="116">
        <v>8</v>
      </c>
      <c r="C20" s="119" t="s">
        <v>53</v>
      </c>
      <c r="D20" s="44">
        <v>1014</v>
      </c>
      <c r="E20" s="27" t="s">
        <v>21</v>
      </c>
      <c r="F20" s="180"/>
      <c r="G20" s="72">
        <f t="shared" si="2"/>
        <v>0</v>
      </c>
      <c r="H20" s="92"/>
    </row>
    <row r="21" spans="1:8" s="60" customFormat="1" ht="15" customHeight="1" x14ac:dyDescent="0.2">
      <c r="A21" s="48" t="s">
        <v>5</v>
      </c>
      <c r="B21" s="116">
        <v>9</v>
      </c>
      <c r="C21" s="119" t="s">
        <v>244</v>
      </c>
      <c r="D21" s="44">
        <v>1</v>
      </c>
      <c r="E21" s="27" t="s">
        <v>117</v>
      </c>
      <c r="F21" s="180"/>
      <c r="G21" s="72">
        <f>F21*D21</f>
        <v>0</v>
      </c>
      <c r="H21" s="93"/>
    </row>
    <row r="22" spans="1:8" s="60" customFormat="1" ht="15" customHeight="1" thickBot="1" x14ac:dyDescent="0.25">
      <c r="A22" s="113" t="s">
        <v>5</v>
      </c>
      <c r="B22" s="122">
        <v>10</v>
      </c>
      <c r="C22" s="170" t="s">
        <v>251</v>
      </c>
      <c r="D22" s="44">
        <v>1</v>
      </c>
      <c r="E22" s="36" t="s">
        <v>117</v>
      </c>
      <c r="F22" s="146">
        <v>800000</v>
      </c>
      <c r="G22" s="76">
        <f>F22*D22</f>
        <v>800000</v>
      </c>
      <c r="H22" s="93"/>
    </row>
    <row r="23" spans="1:8" ht="15" customHeight="1" x14ac:dyDescent="0.2">
      <c r="A23" s="204" t="s">
        <v>82</v>
      </c>
      <c r="B23" s="205"/>
      <c r="C23" s="187" t="s">
        <v>132</v>
      </c>
      <c r="D23" s="188"/>
      <c r="E23" s="188"/>
      <c r="F23" s="188"/>
      <c r="G23" s="189"/>
      <c r="H23" s="92"/>
    </row>
    <row r="24" spans="1:8" ht="15" customHeight="1" x14ac:dyDescent="0.2">
      <c r="A24" s="48" t="s">
        <v>82</v>
      </c>
      <c r="B24" s="27">
        <v>1</v>
      </c>
      <c r="C24" s="32" t="s">
        <v>48</v>
      </c>
      <c r="D24" s="44">
        <v>175</v>
      </c>
      <c r="E24" s="27" t="s">
        <v>18</v>
      </c>
      <c r="F24" s="180"/>
      <c r="G24" s="72">
        <f t="shared" ref="G24:G27" si="3">D24*(F24)</f>
        <v>0</v>
      </c>
      <c r="H24" s="92"/>
    </row>
    <row r="25" spans="1:8" ht="15" customHeight="1" x14ac:dyDescent="0.2">
      <c r="A25" s="48" t="s">
        <v>82</v>
      </c>
      <c r="B25" s="27">
        <v>2</v>
      </c>
      <c r="C25" s="32" t="s">
        <v>49</v>
      </c>
      <c r="D25" s="44">
        <v>8</v>
      </c>
      <c r="E25" s="27" t="s">
        <v>18</v>
      </c>
      <c r="F25" s="180"/>
      <c r="G25" s="72">
        <f t="shared" si="3"/>
        <v>0</v>
      </c>
      <c r="H25" s="92"/>
    </row>
    <row r="26" spans="1:8" ht="15" customHeight="1" x14ac:dyDescent="0.2">
      <c r="A26" s="48" t="s">
        <v>82</v>
      </c>
      <c r="B26" s="27">
        <v>3</v>
      </c>
      <c r="C26" s="32" t="s">
        <v>83</v>
      </c>
      <c r="D26" s="44">
        <v>186</v>
      </c>
      <c r="E26" s="27" t="s">
        <v>18</v>
      </c>
      <c r="F26" s="180"/>
      <c r="G26" s="72">
        <f>D26*(F26)</f>
        <v>0</v>
      </c>
      <c r="H26" s="92"/>
    </row>
    <row r="27" spans="1:8" ht="12.75" customHeight="1" x14ac:dyDescent="0.2">
      <c r="A27" s="48" t="s">
        <v>82</v>
      </c>
      <c r="B27" s="27">
        <v>4</v>
      </c>
      <c r="C27" s="28" t="s">
        <v>50</v>
      </c>
      <c r="D27" s="44">
        <v>38</v>
      </c>
      <c r="E27" s="27" t="s">
        <v>18</v>
      </c>
      <c r="F27" s="180"/>
      <c r="G27" s="72">
        <f t="shared" si="3"/>
        <v>0</v>
      </c>
      <c r="H27" s="92"/>
    </row>
    <row r="28" spans="1:8" ht="15" customHeight="1" thickBot="1" x14ac:dyDescent="0.25">
      <c r="A28" s="48" t="s">
        <v>82</v>
      </c>
      <c r="B28" s="27">
        <v>5</v>
      </c>
      <c r="C28" s="28" t="s">
        <v>245</v>
      </c>
      <c r="D28" s="44">
        <v>1</v>
      </c>
      <c r="E28" s="27" t="s">
        <v>117</v>
      </c>
      <c r="F28" s="181"/>
      <c r="G28" s="76">
        <f>F28*D28</f>
        <v>0</v>
      </c>
      <c r="H28" s="92"/>
    </row>
    <row r="29" spans="1:8" ht="15" customHeight="1" thickBot="1" x14ac:dyDescent="0.25">
      <c r="A29" s="220"/>
      <c r="B29" s="221"/>
      <c r="C29" s="193" t="s">
        <v>7</v>
      </c>
      <c r="D29" s="194"/>
      <c r="E29" s="195"/>
      <c r="F29" s="43" t="s">
        <v>8</v>
      </c>
      <c r="G29" s="75">
        <f>SUM(G7:G11,G13:G22,G24:G28)</f>
        <v>800000</v>
      </c>
      <c r="H29" s="92"/>
    </row>
    <row r="30" spans="1:8" ht="45" customHeight="1" x14ac:dyDescent="0.2">
      <c r="A30" s="222" t="s">
        <v>9</v>
      </c>
      <c r="B30" s="223"/>
      <c r="C30" s="183" t="s">
        <v>10</v>
      </c>
      <c r="D30" s="183"/>
      <c r="E30" s="183"/>
      <c r="F30" s="183"/>
      <c r="G30" s="184"/>
      <c r="H30" s="92"/>
    </row>
    <row r="31" spans="1:8" ht="15" customHeight="1" x14ac:dyDescent="0.2">
      <c r="A31" s="49" t="s">
        <v>9</v>
      </c>
      <c r="B31" s="27">
        <v>1</v>
      </c>
      <c r="C31" s="32" t="s">
        <v>39</v>
      </c>
      <c r="D31" s="44">
        <v>49</v>
      </c>
      <c r="E31" s="27" t="s">
        <v>11</v>
      </c>
      <c r="F31" s="180"/>
      <c r="G31" s="72">
        <f t="shared" ref="G31:G35" si="4">D31*(F31)</f>
        <v>0</v>
      </c>
      <c r="H31" s="92"/>
    </row>
    <row r="32" spans="1:8" ht="15" customHeight="1" x14ac:dyDescent="0.2">
      <c r="A32" s="120" t="s">
        <v>9</v>
      </c>
      <c r="B32" s="116">
        <v>2</v>
      </c>
      <c r="C32" s="119" t="s">
        <v>40</v>
      </c>
      <c r="D32" s="44">
        <v>16</v>
      </c>
      <c r="E32" s="27" t="s">
        <v>11</v>
      </c>
      <c r="F32" s="180"/>
      <c r="G32" s="72">
        <f t="shared" si="4"/>
        <v>0</v>
      </c>
      <c r="H32" s="92"/>
    </row>
    <row r="33" spans="1:8" ht="15" customHeight="1" x14ac:dyDescent="0.2">
      <c r="A33" s="120" t="s">
        <v>9</v>
      </c>
      <c r="B33" s="116">
        <v>3</v>
      </c>
      <c r="C33" s="119" t="s">
        <v>236</v>
      </c>
      <c r="D33" s="44">
        <f>24*9</f>
        <v>216</v>
      </c>
      <c r="E33" s="27" t="s">
        <v>18</v>
      </c>
      <c r="F33" s="180"/>
      <c r="G33" s="72">
        <f t="shared" si="4"/>
        <v>0</v>
      </c>
      <c r="H33" s="92"/>
    </row>
    <row r="34" spans="1:8" ht="15" customHeight="1" x14ac:dyDescent="0.2">
      <c r="A34" s="120" t="s">
        <v>9</v>
      </c>
      <c r="B34" s="116">
        <v>4</v>
      </c>
      <c r="C34" s="119" t="s">
        <v>54</v>
      </c>
      <c r="D34" s="44">
        <v>1046</v>
      </c>
      <c r="E34" s="27" t="s">
        <v>21</v>
      </c>
      <c r="F34" s="180"/>
      <c r="G34" s="72">
        <f t="shared" si="4"/>
        <v>0</v>
      </c>
      <c r="H34" s="92"/>
    </row>
    <row r="35" spans="1:8" ht="15" customHeight="1" x14ac:dyDescent="0.2">
      <c r="A35" s="115" t="s">
        <v>9</v>
      </c>
      <c r="B35" s="116">
        <v>5</v>
      </c>
      <c r="C35" s="98" t="s">
        <v>31</v>
      </c>
      <c r="D35" s="44">
        <v>195</v>
      </c>
      <c r="E35" s="27" t="s">
        <v>12</v>
      </c>
      <c r="F35" s="180"/>
      <c r="G35" s="72">
        <f t="shared" si="4"/>
        <v>0</v>
      </c>
      <c r="H35" s="92"/>
    </row>
    <row r="36" spans="1:8" s="60" customFormat="1" ht="15" customHeight="1" thickBot="1" x14ac:dyDescent="0.25">
      <c r="A36" s="121" t="s">
        <v>9</v>
      </c>
      <c r="B36" s="122">
        <v>6</v>
      </c>
      <c r="C36" s="170" t="s">
        <v>246</v>
      </c>
      <c r="D36" s="178">
        <v>1</v>
      </c>
      <c r="E36" s="36" t="s">
        <v>117</v>
      </c>
      <c r="F36" s="181"/>
      <c r="G36" s="76">
        <f>F36*D36</f>
        <v>0</v>
      </c>
      <c r="H36" s="92"/>
    </row>
    <row r="37" spans="1:8" ht="15" customHeight="1" thickBot="1" x14ac:dyDescent="0.25">
      <c r="A37" s="218"/>
      <c r="B37" s="219"/>
      <c r="C37" s="190" t="s">
        <v>13</v>
      </c>
      <c r="D37" s="191"/>
      <c r="E37" s="192"/>
      <c r="F37" s="43" t="s">
        <v>8</v>
      </c>
      <c r="G37" s="75">
        <f>SUM(G31:G36)</f>
        <v>0</v>
      </c>
      <c r="H37" s="92"/>
    </row>
    <row r="38" spans="1:8" ht="45" customHeight="1" x14ac:dyDescent="0.2">
      <c r="A38" s="206" t="s">
        <v>14</v>
      </c>
      <c r="B38" s="207"/>
      <c r="C38" s="185" t="s">
        <v>42</v>
      </c>
      <c r="D38" s="185"/>
      <c r="E38" s="185"/>
      <c r="F38" s="185"/>
      <c r="G38" s="186"/>
      <c r="H38" s="92"/>
    </row>
    <row r="39" spans="1:8" ht="15" customHeight="1" x14ac:dyDescent="0.2">
      <c r="A39" s="120" t="s">
        <v>14</v>
      </c>
      <c r="B39" s="116">
        <v>1</v>
      </c>
      <c r="C39" s="119" t="s">
        <v>93</v>
      </c>
      <c r="D39" s="44">
        <v>135</v>
      </c>
      <c r="E39" s="27" t="s">
        <v>21</v>
      </c>
      <c r="F39" s="180"/>
      <c r="G39" s="72">
        <f t="shared" ref="G39:G41" si="5">D39*(F39)</f>
        <v>0</v>
      </c>
      <c r="H39" s="92"/>
    </row>
    <row r="40" spans="1:8" ht="15" customHeight="1" x14ac:dyDescent="0.2">
      <c r="A40" s="120" t="s">
        <v>14</v>
      </c>
      <c r="B40" s="116">
        <v>2</v>
      </c>
      <c r="C40" s="119" t="s">
        <v>94</v>
      </c>
      <c r="D40" s="44">
        <v>1046</v>
      </c>
      <c r="E40" s="27" t="s">
        <v>21</v>
      </c>
      <c r="F40" s="180"/>
      <c r="G40" s="72">
        <f t="shared" si="5"/>
        <v>0</v>
      </c>
      <c r="H40" s="92"/>
    </row>
    <row r="41" spans="1:8" s="60" customFormat="1" ht="15" customHeight="1" thickBot="1" x14ac:dyDescent="0.25">
      <c r="A41" s="64" t="s">
        <v>14</v>
      </c>
      <c r="B41" s="36">
        <v>3</v>
      </c>
      <c r="C41" s="38" t="s">
        <v>247</v>
      </c>
      <c r="D41" s="178">
        <v>1</v>
      </c>
      <c r="E41" s="36" t="s">
        <v>117</v>
      </c>
      <c r="F41" s="181"/>
      <c r="G41" s="72">
        <f t="shared" si="5"/>
        <v>0</v>
      </c>
      <c r="H41" s="92"/>
    </row>
    <row r="42" spans="1:8" ht="15" customHeight="1" thickBot="1" x14ac:dyDescent="0.25">
      <c r="A42" s="216"/>
      <c r="B42" s="217"/>
      <c r="C42" s="196" t="s">
        <v>19</v>
      </c>
      <c r="D42" s="197"/>
      <c r="E42" s="198"/>
      <c r="F42" s="37" t="s">
        <v>8</v>
      </c>
      <c r="G42" s="78">
        <f>SUM(G39:G41)</f>
        <v>0</v>
      </c>
      <c r="H42" s="92"/>
    </row>
    <row r="43" spans="1:8" ht="45" customHeight="1" x14ac:dyDescent="0.2">
      <c r="A43" s="206" t="s">
        <v>20</v>
      </c>
      <c r="B43" s="207"/>
      <c r="C43" s="183" t="s">
        <v>41</v>
      </c>
      <c r="D43" s="183"/>
      <c r="E43" s="183"/>
      <c r="F43" s="183"/>
      <c r="G43" s="184"/>
      <c r="H43" s="92"/>
    </row>
    <row r="44" spans="1:8" ht="15" customHeight="1" x14ac:dyDescent="0.2">
      <c r="A44" s="50" t="s">
        <v>20</v>
      </c>
      <c r="B44" s="27">
        <v>1</v>
      </c>
      <c r="C44" s="28" t="s">
        <v>63</v>
      </c>
      <c r="D44" s="44">
        <v>183</v>
      </c>
      <c r="E44" s="27" t="s">
        <v>11</v>
      </c>
      <c r="F44" s="180"/>
      <c r="G44" s="72">
        <f t="shared" ref="G44:G59" si="6">D44*(F44)</f>
        <v>0</v>
      </c>
      <c r="H44" s="92"/>
    </row>
    <row r="45" spans="1:8" ht="15" customHeight="1" x14ac:dyDescent="0.2">
      <c r="A45" s="50" t="s">
        <v>20</v>
      </c>
      <c r="B45" s="27">
        <v>2</v>
      </c>
      <c r="C45" s="28" t="s">
        <v>64</v>
      </c>
      <c r="D45" s="44">
        <v>186</v>
      </c>
      <c r="E45" s="27" t="s">
        <v>11</v>
      </c>
      <c r="F45" s="180"/>
      <c r="G45" s="72">
        <f t="shared" si="6"/>
        <v>0</v>
      </c>
      <c r="H45" s="92"/>
    </row>
    <row r="46" spans="1:8" ht="15" customHeight="1" x14ac:dyDescent="0.2">
      <c r="A46" s="50" t="s">
        <v>20</v>
      </c>
      <c r="B46" s="27">
        <v>3</v>
      </c>
      <c r="C46" s="28" t="s">
        <v>65</v>
      </c>
      <c r="D46" s="44">
        <v>6</v>
      </c>
      <c r="E46" s="27" t="s">
        <v>11</v>
      </c>
      <c r="F46" s="180"/>
      <c r="G46" s="72">
        <f t="shared" si="6"/>
        <v>0</v>
      </c>
      <c r="H46" s="92"/>
    </row>
    <row r="47" spans="1:8" ht="15" customHeight="1" x14ac:dyDescent="0.2">
      <c r="A47" s="50" t="s">
        <v>20</v>
      </c>
      <c r="B47" s="27">
        <v>4</v>
      </c>
      <c r="C47" s="28" t="s">
        <v>68</v>
      </c>
      <c r="D47" s="44">
        <v>45</v>
      </c>
      <c r="E47" s="27" t="s">
        <v>11</v>
      </c>
      <c r="F47" s="180"/>
      <c r="G47" s="72">
        <f t="shared" si="6"/>
        <v>0</v>
      </c>
      <c r="H47" s="92"/>
    </row>
    <row r="48" spans="1:8" ht="15" customHeight="1" x14ac:dyDescent="0.2">
      <c r="A48" s="124" t="s">
        <v>20</v>
      </c>
      <c r="B48" s="27">
        <v>5</v>
      </c>
      <c r="C48" s="119" t="s">
        <v>181</v>
      </c>
      <c r="D48" s="44">
        <v>34</v>
      </c>
      <c r="E48" s="27" t="s">
        <v>11</v>
      </c>
      <c r="F48" s="180"/>
      <c r="G48" s="72">
        <f t="shared" si="6"/>
        <v>0</v>
      </c>
      <c r="H48" s="92"/>
    </row>
    <row r="49" spans="1:8" ht="15" customHeight="1" x14ac:dyDescent="0.2">
      <c r="A49" s="124" t="s">
        <v>20</v>
      </c>
      <c r="B49" s="27">
        <v>6</v>
      </c>
      <c r="C49" s="119" t="s">
        <v>156</v>
      </c>
      <c r="D49" s="44">
        <v>16</v>
      </c>
      <c r="E49" s="27" t="s">
        <v>11</v>
      </c>
      <c r="F49" s="180"/>
      <c r="G49" s="72">
        <f t="shared" si="6"/>
        <v>0</v>
      </c>
      <c r="H49" s="92"/>
    </row>
    <row r="50" spans="1:8" ht="15" customHeight="1" x14ac:dyDescent="0.2">
      <c r="A50" s="124" t="s">
        <v>20</v>
      </c>
      <c r="B50" s="27">
        <v>7</v>
      </c>
      <c r="C50" s="119" t="s">
        <v>182</v>
      </c>
      <c r="D50" s="44">
        <v>10</v>
      </c>
      <c r="E50" s="27" t="s">
        <v>11</v>
      </c>
      <c r="F50" s="180"/>
      <c r="G50" s="72">
        <f t="shared" si="6"/>
        <v>0</v>
      </c>
      <c r="H50" s="92"/>
    </row>
    <row r="51" spans="1:8" ht="15" customHeight="1" x14ac:dyDescent="0.2">
      <c r="A51" s="124" t="s">
        <v>237</v>
      </c>
      <c r="B51" s="27">
        <v>8</v>
      </c>
      <c r="C51" s="119" t="s">
        <v>183</v>
      </c>
      <c r="D51" s="44">
        <v>42</v>
      </c>
      <c r="E51" s="27" t="s">
        <v>11</v>
      </c>
      <c r="F51" s="180"/>
      <c r="G51" s="72">
        <f t="shared" si="6"/>
        <v>0</v>
      </c>
      <c r="H51" s="92"/>
    </row>
    <row r="52" spans="1:8" ht="15" customHeight="1" x14ac:dyDescent="0.2">
      <c r="A52" s="124" t="s">
        <v>20</v>
      </c>
      <c r="B52" s="27">
        <v>9</v>
      </c>
      <c r="C52" s="119" t="s">
        <v>184</v>
      </c>
      <c r="D52" s="44">
        <v>18</v>
      </c>
      <c r="E52" s="27" t="s">
        <v>11</v>
      </c>
      <c r="F52" s="180"/>
      <c r="G52" s="72">
        <f t="shared" si="6"/>
        <v>0</v>
      </c>
      <c r="H52" s="92"/>
    </row>
    <row r="53" spans="1:8" ht="15" customHeight="1" x14ac:dyDescent="0.2">
      <c r="A53" s="124" t="s">
        <v>20</v>
      </c>
      <c r="B53" s="27">
        <v>10</v>
      </c>
      <c r="C53" s="119" t="s">
        <v>219</v>
      </c>
      <c r="D53" s="44">
        <v>29</v>
      </c>
      <c r="E53" s="27" t="s">
        <v>11</v>
      </c>
      <c r="F53" s="180"/>
      <c r="G53" s="72">
        <f t="shared" si="6"/>
        <v>0</v>
      </c>
      <c r="H53" s="92"/>
    </row>
    <row r="54" spans="1:8" ht="15" customHeight="1" x14ac:dyDescent="0.2">
      <c r="A54" s="124" t="s">
        <v>20</v>
      </c>
      <c r="B54" s="27">
        <v>11</v>
      </c>
      <c r="C54" s="119" t="s">
        <v>185</v>
      </c>
      <c r="D54" s="44">
        <v>28</v>
      </c>
      <c r="E54" s="27" t="s">
        <v>11</v>
      </c>
      <c r="F54" s="180"/>
      <c r="G54" s="72">
        <f t="shared" si="6"/>
        <v>0</v>
      </c>
      <c r="H54" s="92"/>
    </row>
    <row r="55" spans="1:8" ht="15" customHeight="1" x14ac:dyDescent="0.2">
      <c r="A55" s="124" t="s">
        <v>20</v>
      </c>
      <c r="B55" s="27">
        <v>12</v>
      </c>
      <c r="C55" s="119" t="s">
        <v>67</v>
      </c>
      <c r="D55" s="44">
        <v>34</v>
      </c>
      <c r="E55" s="27" t="s">
        <v>11</v>
      </c>
      <c r="F55" s="180"/>
      <c r="G55" s="72">
        <f t="shared" si="6"/>
        <v>0</v>
      </c>
      <c r="H55" s="92"/>
    </row>
    <row r="56" spans="1:8" ht="15" customHeight="1" x14ac:dyDescent="0.2">
      <c r="A56" s="124" t="s">
        <v>20</v>
      </c>
      <c r="B56" s="27">
        <v>13</v>
      </c>
      <c r="C56" s="119" t="s">
        <v>69</v>
      </c>
      <c r="D56" s="44">
        <v>2</v>
      </c>
      <c r="E56" s="27" t="s">
        <v>11</v>
      </c>
      <c r="F56" s="180"/>
      <c r="G56" s="72">
        <f t="shared" si="6"/>
        <v>0</v>
      </c>
      <c r="H56" s="92"/>
    </row>
    <row r="57" spans="1:8" ht="15" customHeight="1" x14ac:dyDescent="0.2">
      <c r="A57" s="124" t="s">
        <v>20</v>
      </c>
      <c r="B57" s="27">
        <v>14</v>
      </c>
      <c r="C57" s="119" t="s">
        <v>157</v>
      </c>
      <c r="D57" s="44">
        <v>4</v>
      </c>
      <c r="E57" s="27" t="s">
        <v>11</v>
      </c>
      <c r="F57" s="180"/>
      <c r="G57" s="72">
        <f t="shared" si="6"/>
        <v>0</v>
      </c>
      <c r="H57" s="92"/>
    </row>
    <row r="58" spans="1:8" ht="15" customHeight="1" x14ac:dyDescent="0.2">
      <c r="A58" s="50" t="s">
        <v>20</v>
      </c>
      <c r="B58" s="27">
        <v>15</v>
      </c>
      <c r="C58" s="119" t="s">
        <v>87</v>
      </c>
      <c r="D58" s="44">
        <v>13</v>
      </c>
      <c r="E58" s="27" t="s">
        <v>11</v>
      </c>
      <c r="F58" s="180"/>
      <c r="G58" s="72">
        <f t="shared" si="6"/>
        <v>0</v>
      </c>
      <c r="H58" s="92"/>
    </row>
    <row r="59" spans="1:8" ht="15" customHeight="1" thickBot="1" x14ac:dyDescent="0.25">
      <c r="A59" s="51" t="s">
        <v>20</v>
      </c>
      <c r="B59" s="36">
        <v>16</v>
      </c>
      <c r="C59" s="38" t="s">
        <v>97</v>
      </c>
      <c r="D59" s="178">
        <v>75</v>
      </c>
      <c r="E59" s="36" t="s">
        <v>12</v>
      </c>
      <c r="F59" s="181"/>
      <c r="G59" s="76">
        <f t="shared" si="6"/>
        <v>0</v>
      </c>
      <c r="H59" s="92"/>
    </row>
    <row r="60" spans="1:8" ht="15" customHeight="1" thickBot="1" x14ac:dyDescent="0.25">
      <c r="A60" s="210"/>
      <c r="B60" s="211"/>
      <c r="C60" s="190" t="s">
        <v>33</v>
      </c>
      <c r="D60" s="191"/>
      <c r="E60" s="192"/>
      <c r="F60" s="43" t="s">
        <v>8</v>
      </c>
      <c r="G60" s="75">
        <f>SUM(G44:G59)</f>
        <v>0</v>
      </c>
      <c r="H60" s="92"/>
    </row>
    <row r="61" spans="1:8" ht="45" customHeight="1" x14ac:dyDescent="0.2">
      <c r="A61" s="206" t="s">
        <v>22</v>
      </c>
      <c r="B61" s="207"/>
      <c r="C61" s="185" t="s">
        <v>15</v>
      </c>
      <c r="D61" s="185"/>
      <c r="E61" s="185"/>
      <c r="F61" s="185"/>
      <c r="G61" s="186"/>
      <c r="H61" s="92"/>
    </row>
    <row r="62" spans="1:8" ht="15" customHeight="1" x14ac:dyDescent="0.2">
      <c r="A62" s="49" t="s">
        <v>22</v>
      </c>
      <c r="B62" s="27">
        <v>1</v>
      </c>
      <c r="C62" s="28" t="s">
        <v>16</v>
      </c>
      <c r="D62" s="44">
        <v>58</v>
      </c>
      <c r="E62" s="27" t="s">
        <v>18</v>
      </c>
      <c r="F62" s="180"/>
      <c r="G62" s="72">
        <f t="shared" ref="G62:G66" si="7">D62*(F62)</f>
        <v>0</v>
      </c>
      <c r="H62" s="92"/>
    </row>
    <row r="63" spans="1:8" ht="15" customHeight="1" x14ac:dyDescent="0.2">
      <c r="A63" s="49" t="s">
        <v>22</v>
      </c>
      <c r="B63" s="27">
        <v>2</v>
      </c>
      <c r="C63" s="32" t="s">
        <v>171</v>
      </c>
      <c r="D63" s="44">
        <v>58</v>
      </c>
      <c r="E63" s="27" t="s">
        <v>18</v>
      </c>
      <c r="F63" s="180"/>
      <c r="G63" s="72">
        <f t="shared" si="7"/>
        <v>0</v>
      </c>
      <c r="H63" s="92"/>
    </row>
    <row r="64" spans="1:8" ht="15" customHeight="1" x14ac:dyDescent="0.2">
      <c r="A64" s="49" t="s">
        <v>22</v>
      </c>
      <c r="B64" s="27">
        <v>3</v>
      </c>
      <c r="C64" s="32" t="s">
        <v>17</v>
      </c>
      <c r="D64" s="44">
        <v>14</v>
      </c>
      <c r="E64" s="27" t="s">
        <v>18</v>
      </c>
      <c r="F64" s="180"/>
      <c r="G64" s="72">
        <f t="shared" si="7"/>
        <v>0</v>
      </c>
      <c r="H64" s="92"/>
    </row>
    <row r="65" spans="1:8" ht="15" customHeight="1" x14ac:dyDescent="0.2">
      <c r="A65" s="49" t="s">
        <v>22</v>
      </c>
      <c r="B65" s="27">
        <v>4</v>
      </c>
      <c r="C65" s="28" t="s">
        <v>176</v>
      </c>
      <c r="D65" s="44">
        <v>58</v>
      </c>
      <c r="E65" s="27" t="s">
        <v>18</v>
      </c>
      <c r="F65" s="180"/>
      <c r="G65" s="72">
        <f t="shared" si="7"/>
        <v>0</v>
      </c>
      <c r="H65" s="92"/>
    </row>
    <row r="66" spans="1:8" ht="15" customHeight="1" x14ac:dyDescent="0.2">
      <c r="A66" s="58" t="s">
        <v>22</v>
      </c>
      <c r="B66" s="27">
        <v>5</v>
      </c>
      <c r="C66" s="59" t="s">
        <v>192</v>
      </c>
      <c r="D66" s="44">
        <v>58</v>
      </c>
      <c r="E66" s="97" t="s">
        <v>18</v>
      </c>
      <c r="F66" s="182"/>
      <c r="G66" s="77">
        <f t="shared" si="7"/>
        <v>0</v>
      </c>
      <c r="H66" s="92"/>
    </row>
    <row r="67" spans="1:8" s="60" customFormat="1" ht="15" customHeight="1" thickBot="1" x14ac:dyDescent="0.25">
      <c r="A67" s="64" t="s">
        <v>22</v>
      </c>
      <c r="B67" s="36">
        <v>6</v>
      </c>
      <c r="C67" s="38" t="s">
        <v>248</v>
      </c>
      <c r="D67" s="178">
        <v>1</v>
      </c>
      <c r="E67" s="36" t="s">
        <v>117</v>
      </c>
      <c r="F67" s="181"/>
      <c r="G67" s="76">
        <f>F67*D67</f>
        <v>0</v>
      </c>
      <c r="H67" s="92"/>
    </row>
    <row r="68" spans="1:8" ht="15" customHeight="1" thickBot="1" x14ac:dyDescent="0.25">
      <c r="A68" s="208"/>
      <c r="B68" s="209"/>
      <c r="C68" s="196" t="s">
        <v>23</v>
      </c>
      <c r="D68" s="197"/>
      <c r="E68" s="198"/>
      <c r="F68" s="37" t="s">
        <v>8</v>
      </c>
      <c r="G68" s="78">
        <f>SUM(G62:G67)</f>
        <v>0</v>
      </c>
      <c r="H68" s="92"/>
    </row>
    <row r="69" spans="1:8" ht="45" customHeight="1" x14ac:dyDescent="0.2">
      <c r="A69" s="248" t="s">
        <v>24</v>
      </c>
      <c r="B69" s="249"/>
      <c r="C69" s="246" t="s">
        <v>58</v>
      </c>
      <c r="D69" s="246"/>
      <c r="E69" s="246"/>
      <c r="F69" s="246"/>
      <c r="G69" s="247"/>
      <c r="H69" s="92"/>
    </row>
    <row r="70" spans="1:8" ht="15" customHeight="1" x14ac:dyDescent="0.2">
      <c r="A70" s="49" t="s">
        <v>24</v>
      </c>
      <c r="B70" s="33">
        <v>1</v>
      </c>
      <c r="C70" s="34" t="s">
        <v>180</v>
      </c>
      <c r="D70" s="45">
        <v>90</v>
      </c>
      <c r="E70" s="33" t="s">
        <v>12</v>
      </c>
      <c r="F70" s="180"/>
      <c r="G70" s="72">
        <f t="shared" ref="G70:G86" si="8">D70*(F70)</f>
        <v>0</v>
      </c>
      <c r="H70" s="92"/>
    </row>
    <row r="71" spans="1:8" ht="15" customHeight="1" x14ac:dyDescent="0.2">
      <c r="A71" s="120" t="s">
        <v>24</v>
      </c>
      <c r="B71" s="125">
        <v>2</v>
      </c>
      <c r="C71" s="126" t="s">
        <v>195</v>
      </c>
      <c r="D71" s="45">
        <v>250</v>
      </c>
      <c r="E71" s="33" t="s">
        <v>12</v>
      </c>
      <c r="F71" s="180"/>
      <c r="G71" s="72">
        <f t="shared" si="8"/>
        <v>0</v>
      </c>
      <c r="H71" s="92"/>
    </row>
    <row r="72" spans="1:8" ht="15" customHeight="1" x14ac:dyDescent="0.2">
      <c r="A72" s="120" t="s">
        <v>24</v>
      </c>
      <c r="B72" s="125">
        <v>3</v>
      </c>
      <c r="C72" s="127" t="s">
        <v>177</v>
      </c>
      <c r="D72" s="45">
        <v>47</v>
      </c>
      <c r="E72" s="33" t="s">
        <v>11</v>
      </c>
      <c r="F72" s="180"/>
      <c r="G72" s="72">
        <f t="shared" si="8"/>
        <v>0</v>
      </c>
      <c r="H72" s="92"/>
    </row>
    <row r="73" spans="1:8" ht="15" customHeight="1" x14ac:dyDescent="0.2">
      <c r="A73" s="120" t="s">
        <v>24</v>
      </c>
      <c r="B73" s="125">
        <v>4</v>
      </c>
      <c r="C73" s="127" t="s">
        <v>240</v>
      </c>
      <c r="D73" s="45">
        <v>1</v>
      </c>
      <c r="E73" s="33" t="s">
        <v>117</v>
      </c>
      <c r="F73" s="180"/>
      <c r="G73" s="72">
        <f t="shared" si="8"/>
        <v>0</v>
      </c>
      <c r="H73" s="92"/>
    </row>
    <row r="74" spans="1:8" ht="15" customHeight="1" x14ac:dyDescent="0.2">
      <c r="A74" s="120" t="s">
        <v>24</v>
      </c>
      <c r="B74" s="125">
        <v>5</v>
      </c>
      <c r="C74" s="126" t="s">
        <v>241</v>
      </c>
      <c r="D74" s="45">
        <f>51*12</f>
        <v>612</v>
      </c>
      <c r="E74" s="33" t="s">
        <v>18</v>
      </c>
      <c r="F74" s="180"/>
      <c r="G74" s="72">
        <f t="shared" si="8"/>
        <v>0</v>
      </c>
      <c r="H74" s="92"/>
    </row>
    <row r="75" spans="1:8" ht="15" customHeight="1" x14ac:dyDescent="0.2">
      <c r="A75" s="120" t="s">
        <v>24</v>
      </c>
      <c r="B75" s="125">
        <v>6</v>
      </c>
      <c r="C75" s="126" t="s">
        <v>238</v>
      </c>
      <c r="D75" s="45">
        <f>47+35</f>
        <v>82</v>
      </c>
      <c r="E75" s="33" t="s">
        <v>18</v>
      </c>
      <c r="F75" s="180"/>
      <c r="G75" s="72">
        <f t="shared" si="8"/>
        <v>0</v>
      </c>
      <c r="H75" s="92"/>
    </row>
    <row r="76" spans="1:8" ht="15" customHeight="1" x14ac:dyDescent="0.2">
      <c r="A76" s="120" t="s">
        <v>24</v>
      </c>
      <c r="B76" s="125">
        <v>7</v>
      </c>
      <c r="C76" s="119" t="s">
        <v>66</v>
      </c>
      <c r="D76" s="45">
        <v>38</v>
      </c>
      <c r="E76" s="33" t="s">
        <v>11</v>
      </c>
      <c r="F76" s="180"/>
      <c r="G76" s="72">
        <f t="shared" si="8"/>
        <v>0</v>
      </c>
      <c r="H76" s="92"/>
    </row>
    <row r="77" spans="1:8" ht="15" customHeight="1" x14ac:dyDescent="0.2">
      <c r="A77" s="120" t="s">
        <v>24</v>
      </c>
      <c r="B77" s="125">
        <v>8</v>
      </c>
      <c r="C77" s="126" t="s">
        <v>169</v>
      </c>
      <c r="D77" s="45">
        <f>47+35</f>
        <v>82</v>
      </c>
      <c r="E77" s="33" t="s">
        <v>11</v>
      </c>
      <c r="F77" s="180"/>
      <c r="G77" s="72">
        <f t="shared" si="8"/>
        <v>0</v>
      </c>
      <c r="H77" s="92"/>
    </row>
    <row r="78" spans="1:8" ht="15" customHeight="1" x14ac:dyDescent="0.2">
      <c r="A78" s="120" t="s">
        <v>24</v>
      </c>
      <c r="B78" s="125">
        <v>9</v>
      </c>
      <c r="C78" s="126" t="s">
        <v>160</v>
      </c>
      <c r="D78" s="45">
        <f t="shared" ref="D78:D82" si="9">47+35</f>
        <v>82</v>
      </c>
      <c r="E78" s="33" t="s">
        <v>11</v>
      </c>
      <c r="F78" s="180"/>
      <c r="G78" s="72">
        <f t="shared" si="8"/>
        <v>0</v>
      </c>
      <c r="H78" s="92"/>
    </row>
    <row r="79" spans="1:8" ht="15" customHeight="1" x14ac:dyDescent="0.2">
      <c r="A79" s="120" t="s">
        <v>24</v>
      </c>
      <c r="B79" s="125">
        <v>10</v>
      </c>
      <c r="C79" s="126" t="s">
        <v>161</v>
      </c>
      <c r="D79" s="45">
        <f t="shared" si="9"/>
        <v>82</v>
      </c>
      <c r="E79" s="33" t="s">
        <v>11</v>
      </c>
      <c r="F79" s="180"/>
      <c r="G79" s="72">
        <f t="shared" si="8"/>
        <v>0</v>
      </c>
      <c r="H79" s="92"/>
    </row>
    <row r="80" spans="1:8" ht="15" customHeight="1" x14ac:dyDescent="0.2">
      <c r="A80" s="120" t="s">
        <v>24</v>
      </c>
      <c r="B80" s="125">
        <v>11</v>
      </c>
      <c r="C80" s="126" t="s">
        <v>162</v>
      </c>
      <c r="D80" s="45">
        <f t="shared" si="9"/>
        <v>82</v>
      </c>
      <c r="E80" s="33" t="s">
        <v>11</v>
      </c>
      <c r="F80" s="180"/>
      <c r="G80" s="72">
        <f t="shared" si="8"/>
        <v>0</v>
      </c>
      <c r="H80" s="92"/>
    </row>
    <row r="81" spans="1:14" ht="15" customHeight="1" x14ac:dyDescent="0.2">
      <c r="A81" s="120" t="s">
        <v>24</v>
      </c>
      <c r="B81" s="125">
        <v>12</v>
      </c>
      <c r="C81" s="126" t="s">
        <v>163</v>
      </c>
      <c r="D81" s="45">
        <f t="shared" si="9"/>
        <v>82</v>
      </c>
      <c r="E81" s="33" t="s">
        <v>11</v>
      </c>
      <c r="F81" s="180"/>
      <c r="G81" s="72">
        <f t="shared" si="8"/>
        <v>0</v>
      </c>
      <c r="H81" s="92"/>
    </row>
    <row r="82" spans="1:14" ht="15" customHeight="1" x14ac:dyDescent="0.2">
      <c r="A82" s="120" t="s">
        <v>24</v>
      </c>
      <c r="B82" s="125">
        <v>13</v>
      </c>
      <c r="C82" s="126" t="s">
        <v>239</v>
      </c>
      <c r="D82" s="45">
        <f t="shared" si="9"/>
        <v>82</v>
      </c>
      <c r="E82" s="33" t="s">
        <v>11</v>
      </c>
      <c r="F82" s="180"/>
      <c r="G82" s="72">
        <f t="shared" si="8"/>
        <v>0</v>
      </c>
      <c r="H82" s="92"/>
    </row>
    <row r="83" spans="1:14" ht="15" customHeight="1" x14ac:dyDescent="0.2">
      <c r="A83" s="120" t="s">
        <v>24</v>
      </c>
      <c r="B83" s="125">
        <v>14</v>
      </c>
      <c r="C83" s="126" t="s">
        <v>86</v>
      </c>
      <c r="D83" s="45">
        <v>10</v>
      </c>
      <c r="E83" s="27" t="s">
        <v>57</v>
      </c>
      <c r="F83" s="180"/>
      <c r="G83" s="72">
        <f t="shared" si="8"/>
        <v>0</v>
      </c>
      <c r="H83" s="92"/>
    </row>
    <row r="84" spans="1:14" ht="15" customHeight="1" x14ac:dyDescent="0.2">
      <c r="A84" s="120" t="s">
        <v>24</v>
      </c>
      <c r="B84" s="125">
        <v>15</v>
      </c>
      <c r="C84" s="126" t="s">
        <v>249</v>
      </c>
      <c r="D84" s="45">
        <v>1</v>
      </c>
      <c r="E84" s="27" t="s">
        <v>117</v>
      </c>
      <c r="F84" s="180"/>
      <c r="G84" s="72">
        <f t="shared" si="8"/>
        <v>0</v>
      </c>
    </row>
    <row r="85" spans="1:14" ht="15" customHeight="1" x14ac:dyDescent="0.2">
      <c r="A85" s="49" t="s">
        <v>24</v>
      </c>
      <c r="B85" s="125">
        <v>16</v>
      </c>
      <c r="C85" s="35" t="s">
        <v>45</v>
      </c>
      <c r="D85" s="45">
        <v>650</v>
      </c>
      <c r="E85" s="27" t="s">
        <v>12</v>
      </c>
      <c r="F85" s="180"/>
      <c r="G85" s="72">
        <f t="shared" si="8"/>
        <v>0</v>
      </c>
      <c r="H85" s="92"/>
    </row>
    <row r="86" spans="1:14" s="60" customFormat="1" ht="15" customHeight="1" thickBot="1" x14ac:dyDescent="0.25">
      <c r="A86" s="64" t="s">
        <v>24</v>
      </c>
      <c r="B86" s="163">
        <v>17</v>
      </c>
      <c r="C86" s="171" t="s">
        <v>198</v>
      </c>
      <c r="D86" s="179">
        <v>1</v>
      </c>
      <c r="E86" s="36" t="s">
        <v>117</v>
      </c>
      <c r="F86" s="181"/>
      <c r="G86" s="76">
        <f t="shared" si="8"/>
        <v>0</v>
      </c>
      <c r="H86" s="92"/>
    </row>
    <row r="87" spans="1:14" ht="15" customHeight="1" thickBot="1" x14ac:dyDescent="0.25">
      <c r="A87" s="216"/>
      <c r="B87" s="217"/>
      <c r="C87" s="196" t="s">
        <v>25</v>
      </c>
      <c r="D87" s="197"/>
      <c r="E87" s="198"/>
      <c r="F87" s="37" t="s">
        <v>8</v>
      </c>
      <c r="G87" s="78">
        <f>SUM(G70:G86)</f>
        <v>0</v>
      </c>
      <c r="H87" s="92"/>
    </row>
    <row r="88" spans="1:14" ht="45" customHeight="1" x14ac:dyDescent="0.2">
      <c r="A88" s="241" t="s">
        <v>26</v>
      </c>
      <c r="B88" s="242"/>
      <c r="C88" s="243" t="s">
        <v>208</v>
      </c>
      <c r="D88" s="244"/>
      <c r="E88" s="244"/>
      <c r="F88" s="244"/>
      <c r="G88" s="245"/>
    </row>
    <row r="89" spans="1:14" ht="15" customHeight="1" x14ac:dyDescent="0.2">
      <c r="A89" s="49" t="s">
        <v>26</v>
      </c>
      <c r="B89" s="27">
        <v>1</v>
      </c>
      <c r="C89" s="32" t="s">
        <v>193</v>
      </c>
      <c r="D89" s="135">
        <v>200</v>
      </c>
      <c r="E89" s="27" t="s">
        <v>12</v>
      </c>
      <c r="F89" s="180"/>
      <c r="G89" s="72">
        <f t="shared" ref="G89:G94" si="10">D89*(F89)</f>
        <v>0</v>
      </c>
    </row>
    <row r="90" spans="1:14" ht="15" customHeight="1" x14ac:dyDescent="0.2">
      <c r="A90" s="49" t="s">
        <v>26</v>
      </c>
      <c r="B90" s="27">
        <v>2</v>
      </c>
      <c r="C90" s="28" t="s">
        <v>89</v>
      </c>
      <c r="D90" s="135">
        <v>100</v>
      </c>
      <c r="E90" s="27" t="s">
        <v>12</v>
      </c>
      <c r="F90" s="180"/>
      <c r="G90" s="72">
        <f t="shared" si="10"/>
        <v>0</v>
      </c>
    </row>
    <row r="91" spans="1:14" ht="15" customHeight="1" x14ac:dyDescent="0.2">
      <c r="A91" s="49" t="s">
        <v>26</v>
      </c>
      <c r="B91" s="27">
        <v>3</v>
      </c>
      <c r="C91" s="28" t="s">
        <v>194</v>
      </c>
      <c r="D91" s="135">
        <v>120</v>
      </c>
      <c r="E91" s="27" t="s">
        <v>12</v>
      </c>
      <c r="F91" s="180"/>
      <c r="G91" s="72">
        <f t="shared" ref="G91:G92" si="11">D91*(F91)</f>
        <v>0</v>
      </c>
    </row>
    <row r="92" spans="1:14" ht="15" customHeight="1" x14ac:dyDescent="0.2">
      <c r="A92" s="49" t="s">
        <v>26</v>
      </c>
      <c r="B92" s="27">
        <v>4</v>
      </c>
      <c r="C92" s="28" t="s">
        <v>206</v>
      </c>
      <c r="D92" s="135">
        <v>250</v>
      </c>
      <c r="E92" s="27" t="s">
        <v>12</v>
      </c>
      <c r="F92" s="180"/>
      <c r="G92" s="72">
        <f t="shared" si="11"/>
        <v>0</v>
      </c>
    </row>
    <row r="93" spans="1:14" ht="15" customHeight="1" x14ac:dyDescent="0.2">
      <c r="A93" s="49" t="s">
        <v>26</v>
      </c>
      <c r="B93" s="27">
        <v>5</v>
      </c>
      <c r="C93" s="32" t="s">
        <v>70</v>
      </c>
      <c r="D93" s="135">
        <v>250</v>
      </c>
      <c r="E93" s="27" t="s">
        <v>12</v>
      </c>
      <c r="F93" s="180"/>
      <c r="G93" s="72">
        <f t="shared" si="10"/>
        <v>0</v>
      </c>
      <c r="I93" s="68"/>
      <c r="J93" s="68"/>
      <c r="K93" s="68"/>
      <c r="L93" s="68"/>
      <c r="M93" s="68"/>
      <c r="N93" s="68"/>
    </row>
    <row r="94" spans="1:14" ht="15" customHeight="1" x14ac:dyDescent="0.2">
      <c r="A94" s="49" t="s">
        <v>26</v>
      </c>
      <c r="B94" s="27">
        <v>7</v>
      </c>
      <c r="C94" s="28" t="s">
        <v>34</v>
      </c>
      <c r="D94" s="135">
        <v>120</v>
      </c>
      <c r="E94" s="27" t="s">
        <v>12</v>
      </c>
      <c r="F94" s="180"/>
      <c r="G94" s="72">
        <f t="shared" si="10"/>
        <v>0</v>
      </c>
      <c r="H94" s="91"/>
      <c r="I94" s="68"/>
      <c r="J94" s="68"/>
      <c r="K94" s="68"/>
      <c r="L94" s="68"/>
      <c r="M94" s="68"/>
      <c r="N94" s="68"/>
    </row>
    <row r="95" spans="1:14" ht="15" customHeight="1" x14ac:dyDescent="0.2">
      <c r="A95" s="49" t="s">
        <v>26</v>
      </c>
      <c r="B95" s="27">
        <v>8</v>
      </c>
      <c r="C95" s="119" t="s">
        <v>242</v>
      </c>
      <c r="D95" s="135">
        <v>1</v>
      </c>
      <c r="E95" s="27" t="s">
        <v>117</v>
      </c>
      <c r="F95" s="180"/>
      <c r="G95" s="172">
        <f>F95*D95</f>
        <v>0</v>
      </c>
      <c r="H95" s="2"/>
      <c r="I95" s="134"/>
      <c r="J95" s="134"/>
      <c r="K95" s="134"/>
      <c r="L95" s="134"/>
      <c r="M95" s="134"/>
      <c r="N95" s="134"/>
    </row>
    <row r="96" spans="1:14" ht="15" customHeight="1" x14ac:dyDescent="0.2">
      <c r="A96" s="49" t="s">
        <v>26</v>
      </c>
      <c r="B96" s="27">
        <v>9</v>
      </c>
      <c r="C96" s="28" t="s">
        <v>205</v>
      </c>
      <c r="D96" s="135">
        <v>120</v>
      </c>
      <c r="E96" s="106" t="s">
        <v>12</v>
      </c>
      <c r="F96" s="180"/>
      <c r="G96" s="107">
        <f>D96*(F96)</f>
        <v>0</v>
      </c>
      <c r="I96" s="68"/>
      <c r="J96" s="68"/>
      <c r="K96" s="68"/>
      <c r="L96" s="68"/>
      <c r="M96" s="68"/>
      <c r="N96" s="68"/>
    </row>
    <row r="97" spans="1:14" ht="15" customHeight="1" x14ac:dyDescent="0.2">
      <c r="A97" s="49" t="s">
        <v>26</v>
      </c>
      <c r="B97" s="27">
        <v>10</v>
      </c>
      <c r="C97" s="28" t="s">
        <v>229</v>
      </c>
      <c r="D97" s="135">
        <v>100</v>
      </c>
      <c r="E97" s="27" t="s">
        <v>12</v>
      </c>
      <c r="F97" s="180"/>
      <c r="G97" s="72">
        <f>D97*(F97)</f>
        <v>0</v>
      </c>
      <c r="I97" s="68"/>
      <c r="J97" s="68"/>
      <c r="K97" s="68"/>
      <c r="L97" s="68"/>
      <c r="M97" s="68"/>
      <c r="N97" s="68"/>
    </row>
    <row r="98" spans="1:14" ht="15" customHeight="1" x14ac:dyDescent="0.2">
      <c r="A98" s="49" t="s">
        <v>26</v>
      </c>
      <c r="B98" s="27">
        <v>11</v>
      </c>
      <c r="C98" s="28" t="s">
        <v>204</v>
      </c>
      <c r="D98" s="135">
        <v>400</v>
      </c>
      <c r="E98" s="27" t="s">
        <v>12</v>
      </c>
      <c r="F98" s="180"/>
      <c r="G98" s="72">
        <f>D98*(F98)</f>
        <v>0</v>
      </c>
      <c r="I98" s="68"/>
      <c r="J98" s="68"/>
      <c r="K98" s="68"/>
      <c r="L98" s="68"/>
      <c r="M98" s="68"/>
      <c r="N98" s="68"/>
    </row>
    <row r="99" spans="1:14" ht="15" customHeight="1" x14ac:dyDescent="0.2">
      <c r="A99" s="49" t="s">
        <v>26</v>
      </c>
      <c r="B99" s="27">
        <v>12</v>
      </c>
      <c r="C99" s="133" t="s">
        <v>168</v>
      </c>
      <c r="D99" s="135">
        <v>100</v>
      </c>
      <c r="E99" s="27" t="s">
        <v>12</v>
      </c>
      <c r="F99" s="180"/>
      <c r="G99" s="72">
        <f>D99*(F99)</f>
        <v>0</v>
      </c>
      <c r="I99" s="68"/>
      <c r="J99" s="68"/>
      <c r="K99" s="68"/>
      <c r="L99" s="68"/>
      <c r="M99" s="68"/>
      <c r="N99" s="68"/>
    </row>
    <row r="100" spans="1:14" ht="15" customHeight="1" thickBot="1" x14ac:dyDescent="0.25">
      <c r="A100" s="49" t="s">
        <v>26</v>
      </c>
      <c r="B100" s="36">
        <v>13</v>
      </c>
      <c r="C100" s="173" t="s">
        <v>258</v>
      </c>
      <c r="D100" s="135">
        <v>1</v>
      </c>
      <c r="E100" s="36" t="s">
        <v>117</v>
      </c>
      <c r="F100" s="181"/>
      <c r="G100" s="72">
        <f>D100*(F100)</f>
        <v>0</v>
      </c>
      <c r="H100" s="103"/>
      <c r="I100" s="68"/>
      <c r="J100" s="68"/>
      <c r="K100" s="68"/>
      <c r="L100" s="68"/>
      <c r="M100" s="68"/>
      <c r="N100" s="68"/>
    </row>
    <row r="101" spans="1:14" ht="15" customHeight="1" thickBot="1" x14ac:dyDescent="0.25">
      <c r="A101" s="224"/>
      <c r="B101" s="225"/>
      <c r="C101" s="226" t="s">
        <v>27</v>
      </c>
      <c r="D101" s="227"/>
      <c r="E101" s="228"/>
      <c r="F101" s="143" t="s">
        <v>8</v>
      </c>
      <c r="G101" s="144">
        <f>SUM(G89:G100)</f>
        <v>0</v>
      </c>
      <c r="H101" s="103"/>
      <c r="I101" s="68"/>
      <c r="J101" s="68"/>
      <c r="K101" s="68"/>
      <c r="L101" s="68"/>
      <c r="M101" s="68"/>
      <c r="N101" s="68"/>
    </row>
    <row r="102" spans="1:14" ht="45" customHeight="1" thickBot="1" x14ac:dyDescent="0.25">
      <c r="A102" s="241" t="s">
        <v>28</v>
      </c>
      <c r="B102" s="242"/>
      <c r="C102" s="109" t="s">
        <v>210</v>
      </c>
      <c r="D102" s="110" t="s">
        <v>227</v>
      </c>
      <c r="E102" s="110" t="s">
        <v>211</v>
      </c>
      <c r="F102" s="110" t="s">
        <v>213</v>
      </c>
      <c r="G102" s="111" t="s">
        <v>212</v>
      </c>
      <c r="H102" s="103"/>
      <c r="I102" s="68"/>
      <c r="J102" s="68"/>
      <c r="K102" s="68"/>
      <c r="L102" s="68"/>
      <c r="M102" s="68"/>
      <c r="N102" s="68"/>
    </row>
    <row r="103" spans="1:14" ht="36" x14ac:dyDescent="0.2">
      <c r="A103" s="104" t="s">
        <v>28</v>
      </c>
      <c r="B103" s="105">
        <v>1</v>
      </c>
      <c r="C103" s="102" t="s">
        <v>250</v>
      </c>
      <c r="D103" s="238">
        <v>0.15</v>
      </c>
      <c r="E103" s="235" t="s">
        <v>256</v>
      </c>
      <c r="F103" s="232"/>
      <c r="G103" s="229">
        <f>F103*D103</f>
        <v>0</v>
      </c>
      <c r="H103" s="92"/>
      <c r="I103" s="68"/>
      <c r="J103" s="68"/>
      <c r="K103" s="68"/>
      <c r="L103" s="68"/>
      <c r="M103" s="68"/>
      <c r="N103" s="68"/>
    </row>
    <row r="104" spans="1:14" ht="15" customHeight="1" x14ac:dyDescent="0.2">
      <c r="A104" s="99" t="s">
        <v>28</v>
      </c>
      <c r="B104" s="27">
        <v>2</v>
      </c>
      <c r="C104" s="98" t="s">
        <v>202</v>
      </c>
      <c r="D104" s="239"/>
      <c r="E104" s="236"/>
      <c r="F104" s="233"/>
      <c r="G104" s="230"/>
      <c r="H104" s="92"/>
      <c r="I104" s="68"/>
      <c r="J104" s="68"/>
      <c r="K104" s="68"/>
      <c r="L104" s="68"/>
      <c r="M104" s="68"/>
      <c r="N104" s="68"/>
    </row>
    <row r="105" spans="1:14" ht="15" customHeight="1" x14ac:dyDescent="0.2">
      <c r="A105" s="100" t="s">
        <v>28</v>
      </c>
      <c r="B105" s="27">
        <v>3</v>
      </c>
      <c r="C105" s="32" t="s">
        <v>207</v>
      </c>
      <c r="D105" s="239"/>
      <c r="E105" s="236"/>
      <c r="F105" s="233"/>
      <c r="G105" s="230"/>
      <c r="H105" s="92"/>
      <c r="I105" s="68"/>
      <c r="J105" s="68"/>
      <c r="K105" s="68"/>
      <c r="L105" s="68"/>
      <c r="M105" s="68"/>
      <c r="N105" s="68"/>
    </row>
    <row r="106" spans="1:14" ht="15" customHeight="1" thickBot="1" x14ac:dyDescent="0.25">
      <c r="A106" s="208"/>
      <c r="B106" s="209"/>
      <c r="C106" s="101" t="s">
        <v>257</v>
      </c>
      <c r="D106" s="240"/>
      <c r="E106" s="237"/>
      <c r="F106" s="234"/>
      <c r="G106" s="231"/>
      <c r="I106" s="68"/>
      <c r="J106" s="68"/>
      <c r="K106" s="68"/>
      <c r="L106" s="68"/>
      <c r="M106" s="68"/>
      <c r="N106" s="68"/>
    </row>
    <row r="107" spans="1:14" ht="15" customHeight="1" thickBot="1" x14ac:dyDescent="0.25">
      <c r="A107" s="224"/>
      <c r="B107" s="225"/>
      <c r="C107" s="226" t="s">
        <v>29</v>
      </c>
      <c r="D107" s="227"/>
      <c r="E107" s="228"/>
      <c r="F107" s="37" t="s">
        <v>8</v>
      </c>
      <c r="G107" s="78">
        <f>SUM(G103)</f>
        <v>0</v>
      </c>
      <c r="I107" s="68"/>
      <c r="J107" s="68"/>
      <c r="K107" s="68"/>
      <c r="L107" s="68"/>
      <c r="M107" s="68"/>
      <c r="N107" s="68"/>
    </row>
    <row r="108" spans="1:14" s="6" customFormat="1" ht="15" customHeight="1" thickBot="1" x14ac:dyDescent="0.25">
      <c r="A108" s="129"/>
      <c r="B108" s="4"/>
      <c r="C108" s="12"/>
      <c r="D108" s="13"/>
      <c r="E108" s="4"/>
      <c r="F108" s="20"/>
      <c r="G108" s="114"/>
      <c r="H108" s="91"/>
      <c r="I108" s="68"/>
      <c r="J108" s="68"/>
      <c r="K108" s="68"/>
      <c r="L108" s="68"/>
      <c r="M108" s="68"/>
      <c r="N108" s="68"/>
    </row>
    <row r="109" spans="1:14" s="6" customFormat="1" ht="15" customHeight="1" thickBot="1" x14ac:dyDescent="0.25">
      <c r="A109" s="52"/>
      <c r="B109" s="15"/>
      <c r="C109" s="16" t="s">
        <v>167</v>
      </c>
      <c r="D109" s="55"/>
      <c r="E109" s="15"/>
      <c r="F109" s="25"/>
      <c r="G109" s="80">
        <f>SUM(G29,G37,G42,G60,G68,G87,G101,G107)</f>
        <v>800000</v>
      </c>
      <c r="H109" s="91"/>
      <c r="I109" s="68"/>
      <c r="J109" s="68"/>
      <c r="K109" s="68"/>
      <c r="L109" s="68"/>
      <c r="M109" s="68"/>
      <c r="N109" s="68"/>
    </row>
    <row r="110" spans="1:14" s="6" customFormat="1" ht="15" customHeight="1" x14ac:dyDescent="0.2">
      <c r="A110" s="47"/>
      <c r="B110" s="8"/>
      <c r="C110" s="3"/>
      <c r="D110" s="56"/>
      <c r="E110" s="8"/>
      <c r="F110" s="26"/>
      <c r="G110" s="108"/>
      <c r="H110" s="91"/>
      <c r="I110" s="68"/>
      <c r="J110" s="68"/>
      <c r="K110" s="68"/>
      <c r="L110" s="68"/>
      <c r="M110" s="68"/>
      <c r="N110" s="68"/>
    </row>
    <row r="111" spans="1:14" ht="15" customHeight="1" thickBot="1" x14ac:dyDescent="0.25">
      <c r="A111" s="129"/>
      <c r="G111" s="82"/>
      <c r="H111" s="91"/>
      <c r="I111" s="68"/>
      <c r="J111" s="68"/>
      <c r="K111" s="68"/>
      <c r="L111" s="68"/>
      <c r="M111" s="68"/>
      <c r="N111" s="68"/>
    </row>
    <row r="112" spans="1:14" ht="15" customHeight="1" x14ac:dyDescent="0.2">
      <c r="A112" s="53"/>
      <c r="B112" s="1"/>
      <c r="C112" s="7"/>
      <c r="D112" s="54"/>
      <c r="E112" s="1"/>
      <c r="F112" s="24"/>
      <c r="G112" s="81"/>
      <c r="H112" s="94"/>
      <c r="I112" s="68"/>
      <c r="J112" s="68"/>
      <c r="K112" s="68"/>
      <c r="L112" s="68"/>
      <c r="M112" s="68"/>
      <c r="N112" s="68"/>
    </row>
    <row r="113" spans="1:14" ht="15" customHeight="1" x14ac:dyDescent="0.2">
      <c r="A113" s="47"/>
      <c r="B113" s="8"/>
      <c r="C113" s="3" t="s">
        <v>30</v>
      </c>
      <c r="D113" s="22"/>
      <c r="E113" s="8"/>
      <c r="F113" s="22"/>
      <c r="G113" s="71"/>
      <c r="H113" s="95"/>
      <c r="I113" s="68"/>
      <c r="J113" s="68"/>
      <c r="K113" s="68"/>
      <c r="L113" s="68"/>
      <c r="M113" s="68"/>
      <c r="N113" s="68"/>
    </row>
    <row r="114" spans="1:14" ht="15" customHeight="1" thickBot="1" x14ac:dyDescent="0.25">
      <c r="A114" s="129"/>
      <c r="G114" s="82"/>
      <c r="I114" s="68"/>
      <c r="J114" s="68"/>
      <c r="K114" s="68"/>
      <c r="L114" s="68"/>
      <c r="M114" s="68"/>
      <c r="N114" s="68"/>
    </row>
    <row r="115" spans="1:14" ht="29.25" customHeight="1" x14ac:dyDescent="0.2">
      <c r="A115" s="53"/>
      <c r="B115" s="1"/>
      <c r="C115" s="7"/>
      <c r="D115" s="18"/>
      <c r="E115" s="18" t="s">
        <v>76</v>
      </c>
      <c r="F115" s="19" t="s">
        <v>75</v>
      </c>
      <c r="G115" s="83" t="s">
        <v>78</v>
      </c>
      <c r="H115" s="96"/>
      <c r="I115" s="68"/>
      <c r="J115" s="68"/>
      <c r="K115" s="68"/>
      <c r="L115" s="68"/>
      <c r="M115" s="68"/>
      <c r="N115" s="68"/>
    </row>
    <row r="116" spans="1:14" ht="15" customHeight="1" x14ac:dyDescent="0.2">
      <c r="A116" s="129" t="s">
        <v>1</v>
      </c>
      <c r="C116" s="9" t="str">
        <f>C5</f>
        <v xml:space="preserve">VRTÁNÍ  A  ODKRYVNÉ  PRÁCE </v>
      </c>
      <c r="D116" s="20"/>
      <c r="E116" s="39">
        <f>G29</f>
        <v>800000</v>
      </c>
      <c r="F116" s="39">
        <f>E116*0.21</f>
        <v>168000</v>
      </c>
      <c r="G116" s="84">
        <f>SUM(E116:F116)</f>
        <v>968000</v>
      </c>
      <c r="H116" s="96"/>
      <c r="I116" s="68"/>
      <c r="J116" s="68"/>
      <c r="K116" s="68"/>
      <c r="L116" s="68"/>
      <c r="M116" s="68"/>
      <c r="N116" s="68"/>
    </row>
    <row r="117" spans="1:14" ht="15" customHeight="1" x14ac:dyDescent="0.2">
      <c r="A117" s="128" t="s">
        <v>9</v>
      </c>
      <c r="C117" s="9" t="str">
        <f>C30</f>
        <v xml:space="preserve">POLNÍ ZKOUŠKY </v>
      </c>
      <c r="D117" s="20"/>
      <c r="E117" s="39">
        <f>G37</f>
        <v>0</v>
      </c>
      <c r="F117" s="39">
        <f t="shared" ref="F117:F123" si="12">E117*0.21</f>
        <v>0</v>
      </c>
      <c r="G117" s="84">
        <f t="shared" ref="G117:G123" si="13">SUM(E117:F117)</f>
        <v>0</v>
      </c>
      <c r="I117" s="68"/>
      <c r="J117" s="68"/>
      <c r="K117" s="68"/>
      <c r="L117" s="68"/>
      <c r="M117" s="68"/>
      <c r="N117" s="68"/>
    </row>
    <row r="118" spans="1:14" ht="15" customHeight="1" x14ac:dyDescent="0.2">
      <c r="A118" s="129" t="s">
        <v>14</v>
      </c>
      <c r="C118" s="5" t="str">
        <f>C38</f>
        <v>GEOFYZIKÁLNÍ PRÁCE</v>
      </c>
      <c r="D118" s="20"/>
      <c r="E118" s="39">
        <f>G42</f>
        <v>0</v>
      </c>
      <c r="F118" s="39">
        <f t="shared" si="12"/>
        <v>0</v>
      </c>
      <c r="G118" s="84">
        <f t="shared" si="13"/>
        <v>0</v>
      </c>
    </row>
    <row r="119" spans="1:14" ht="15" customHeight="1" x14ac:dyDescent="0.2">
      <c r="A119" s="129" t="s">
        <v>20</v>
      </c>
      <c r="C119" s="9" t="str">
        <f>C43</f>
        <v>LABORATORNÍ PRÁCE</v>
      </c>
      <c r="D119" s="20"/>
      <c r="E119" s="39">
        <f>G60</f>
        <v>0</v>
      </c>
      <c r="F119" s="39">
        <f t="shared" si="12"/>
        <v>0</v>
      </c>
      <c r="G119" s="84">
        <f t="shared" si="13"/>
        <v>0</v>
      </c>
    </row>
    <row r="120" spans="1:14" ht="15" customHeight="1" x14ac:dyDescent="0.2">
      <c r="A120" s="128" t="s">
        <v>22</v>
      </c>
      <c r="C120" s="9" t="str">
        <f>C61</f>
        <v>GEODETICKÉ PRÁCE</v>
      </c>
      <c r="D120" s="20"/>
      <c r="E120" s="39">
        <f>G68</f>
        <v>0</v>
      </c>
      <c r="F120" s="39">
        <f t="shared" si="12"/>
        <v>0</v>
      </c>
      <c r="G120" s="84">
        <f t="shared" si="13"/>
        <v>0</v>
      </c>
    </row>
    <row r="121" spans="1:14" ht="15" customHeight="1" x14ac:dyDescent="0.2">
      <c r="A121" s="129" t="s">
        <v>24</v>
      </c>
      <c r="C121" s="5" t="str">
        <f>C69</f>
        <v>HYDROGEOLOGICKÉ PRÁCE</v>
      </c>
      <c r="D121" s="20"/>
      <c r="E121" s="39">
        <f>G87</f>
        <v>0</v>
      </c>
      <c r="F121" s="39">
        <f t="shared" si="12"/>
        <v>0</v>
      </c>
      <c r="G121" s="84">
        <f t="shared" si="13"/>
        <v>0</v>
      </c>
    </row>
    <row r="122" spans="1:14" ht="15" customHeight="1" x14ac:dyDescent="0.2">
      <c r="A122" s="128" t="s">
        <v>26</v>
      </c>
      <c r="C122" s="5" t="str">
        <f>C88</f>
        <v>VÝKONY GEOLOGICKÉ SLUŽBY</v>
      </c>
      <c r="D122" s="20"/>
      <c r="E122" s="39">
        <f>G101</f>
        <v>0</v>
      </c>
      <c r="F122" s="39">
        <f t="shared" ref="F122" si="14">E122*0.21</f>
        <v>0</v>
      </c>
      <c r="G122" s="84">
        <f t="shared" ref="G122" si="15">SUM(E122:F122)</f>
        <v>0</v>
      </c>
    </row>
    <row r="123" spans="1:14" ht="15" customHeight="1" thickBot="1" x14ac:dyDescent="0.25">
      <c r="A123" s="112" t="s">
        <v>28</v>
      </c>
      <c r="B123" s="10"/>
      <c r="C123" s="17" t="str">
        <f>C102</f>
        <v>OSTATNÍ</v>
      </c>
      <c r="D123" s="21"/>
      <c r="E123" s="40">
        <f>G107</f>
        <v>0</v>
      </c>
      <c r="F123" s="40">
        <f t="shared" si="12"/>
        <v>0</v>
      </c>
      <c r="G123" s="85">
        <f t="shared" si="13"/>
        <v>0</v>
      </c>
    </row>
    <row r="124" spans="1:14" ht="15" customHeight="1" x14ac:dyDescent="0.2">
      <c r="A124" s="53"/>
      <c r="B124" s="1"/>
      <c r="C124" s="7"/>
      <c r="D124" s="18"/>
      <c r="E124" s="41">
        <f>SUM(E116:E123)</f>
        <v>800000</v>
      </c>
      <c r="F124" s="41">
        <f>SUM(F116:F123)</f>
        <v>168000</v>
      </c>
      <c r="G124" s="86">
        <f>SUM(G116:G123)</f>
        <v>968000</v>
      </c>
    </row>
    <row r="125" spans="1:14" ht="15" customHeight="1" x14ac:dyDescent="0.2">
      <c r="A125" s="129"/>
      <c r="G125" s="82"/>
    </row>
    <row r="126" spans="1:14" ht="15" customHeight="1" x14ac:dyDescent="0.2">
      <c r="A126" s="129"/>
      <c r="D126" s="22"/>
      <c r="F126" s="174" t="s">
        <v>76</v>
      </c>
      <c r="G126" s="175">
        <f>SUM(E116:E123)</f>
        <v>800000</v>
      </c>
    </row>
    <row r="127" spans="1:14" ht="15" customHeight="1" x14ac:dyDescent="0.2">
      <c r="A127" s="129"/>
      <c r="F127" s="174" t="s">
        <v>75</v>
      </c>
      <c r="G127" s="175">
        <f>SUM(F116:F123)</f>
        <v>168000</v>
      </c>
    </row>
    <row r="128" spans="1:14" ht="15" customHeight="1" x14ac:dyDescent="0.2">
      <c r="A128" s="129"/>
      <c r="D128" s="22"/>
      <c r="F128" s="174" t="s">
        <v>78</v>
      </c>
      <c r="G128" s="175">
        <f>SUM(G126:G127)</f>
        <v>968000</v>
      </c>
    </row>
    <row r="129" spans="1:7" ht="15" customHeight="1" thickBot="1" x14ac:dyDescent="0.25">
      <c r="A129" s="164"/>
      <c r="B129" s="176" t="s">
        <v>252</v>
      </c>
      <c r="C129" s="177" t="s">
        <v>254</v>
      </c>
      <c r="D129" s="165"/>
      <c r="E129" s="166"/>
      <c r="F129" s="167"/>
      <c r="G129" s="168"/>
    </row>
    <row r="130" spans="1:7" ht="15" customHeight="1" x14ac:dyDescent="0.2"/>
    <row r="137" spans="1:7" x14ac:dyDescent="0.2">
      <c r="F137" s="11"/>
    </row>
    <row r="138" spans="1:7" x14ac:dyDescent="0.2">
      <c r="F138" s="11"/>
    </row>
  </sheetData>
  <sheetProtection algorithmName="SHA-512" hashValue="7OZq5sZAN9puAvOdVHeBQqFKVn+/zgyTJYKKV3MezW4MQGdWxtHxq/pGdK8xzU12iwbbvjW0uuCmKn4EgcwzCg==" saltValue="6Ga9SBo3OnPQltAzzklSyA==" spinCount="100000" sheet="1" objects="1" scenarios="1"/>
  <autoFilter ref="A4:G107" xr:uid="{00000000-0009-0000-0000-000000000000}">
    <filterColumn colId="0" showButton="0"/>
  </autoFilter>
  <mergeCells count="43">
    <mergeCell ref="C68:E68"/>
    <mergeCell ref="C87:E87"/>
    <mergeCell ref="E103:E106"/>
    <mergeCell ref="D103:D106"/>
    <mergeCell ref="A101:B101"/>
    <mergeCell ref="C101:E101"/>
    <mergeCell ref="A102:B102"/>
    <mergeCell ref="C88:G88"/>
    <mergeCell ref="A87:B87"/>
    <mergeCell ref="A88:B88"/>
    <mergeCell ref="C69:G69"/>
    <mergeCell ref="A69:B69"/>
    <mergeCell ref="A107:B107"/>
    <mergeCell ref="A106:B106"/>
    <mergeCell ref="C107:E107"/>
    <mergeCell ref="G103:G106"/>
    <mergeCell ref="F103:F106"/>
    <mergeCell ref="A43:B43"/>
    <mergeCell ref="A68:B68"/>
    <mergeCell ref="A60:B60"/>
    <mergeCell ref="A61:B61"/>
    <mergeCell ref="A4:B4"/>
    <mergeCell ref="A5:B5"/>
    <mergeCell ref="A42:B42"/>
    <mergeCell ref="A37:B37"/>
    <mergeCell ref="A29:B29"/>
    <mergeCell ref="A30:B30"/>
    <mergeCell ref="A38:B38"/>
    <mergeCell ref="C5:G5"/>
    <mergeCell ref="C30:G30"/>
    <mergeCell ref="C38:G38"/>
    <mergeCell ref="A6:B6"/>
    <mergeCell ref="A23:B23"/>
    <mergeCell ref="A12:B12"/>
    <mergeCell ref="C43:G43"/>
    <mergeCell ref="C61:G61"/>
    <mergeCell ref="C6:G6"/>
    <mergeCell ref="C12:G12"/>
    <mergeCell ref="C23:G23"/>
    <mergeCell ref="C37:E37"/>
    <mergeCell ref="C29:E29"/>
    <mergeCell ref="C42:E42"/>
    <mergeCell ref="C60:E60"/>
  </mergeCells>
  <phoneticPr fontId="16" type="noConversion"/>
  <printOptions horizontalCentered="1"/>
  <pageMargins left="0.70866141732283472" right="0.70866141732283472" top="0.74803149606299213" bottom="0.74803149606299213" header="0.31496062992125984" footer="0.31496062992125984"/>
  <pageSetup paperSize="8" scale="47" fitToWidth="0" orientation="portrait" r:id="rId1"/>
  <headerFooter scaleWithDoc="0" alignWithMargins="0">
    <oddFooter>Stránka &amp;P</oddFooter>
  </headerFooter>
  <rowBreaks count="4" manualBreakCount="4">
    <brk id="22" max="6" man="1"/>
    <brk id="42" max="6" man="1"/>
    <brk id="68" max="6" man="1"/>
    <brk id="10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27"/>
  <sheetViews>
    <sheetView topLeftCell="C1" zoomScale="80" zoomScaleNormal="80" zoomScaleSheetLayoutView="85" zoomScalePageLayoutView="80" workbookViewId="0">
      <selection activeCell="C22" sqref="C22"/>
    </sheetView>
  </sheetViews>
  <sheetFormatPr defaultColWidth="9.33203125" defaultRowHeight="12" x14ac:dyDescent="0.2"/>
  <cols>
    <col min="1" max="1" width="4.5" style="4" bestFit="1" customWidth="1"/>
    <col min="2" max="2" width="3.5" style="4" bestFit="1" customWidth="1"/>
    <col min="3" max="3" width="205.83203125" style="5" customWidth="1"/>
    <col min="4" max="4" width="16.5" style="11" bestFit="1" customWidth="1"/>
    <col min="5" max="5" width="17.5" style="4" customWidth="1"/>
    <col min="6" max="6" width="23.33203125" style="20" bestFit="1" customWidth="1"/>
    <col min="7" max="7" width="20" style="79" bestFit="1" customWidth="1"/>
    <col min="8" max="8" width="9.33203125" style="89" customWidth="1"/>
    <col min="9" max="16384" width="9.33203125" style="2"/>
  </cols>
  <sheetData>
    <row r="1" spans="1:8" ht="15" customHeight="1" x14ac:dyDescent="0.2">
      <c r="A1" s="46" t="s">
        <v>230</v>
      </c>
      <c r="B1" s="1"/>
      <c r="C1" s="154" t="s">
        <v>231</v>
      </c>
      <c r="D1" s="54"/>
      <c r="E1" s="1"/>
      <c r="F1" s="54"/>
      <c r="G1" s="70"/>
    </row>
    <row r="2" spans="1:8" ht="15" customHeight="1" x14ac:dyDescent="0.2">
      <c r="A2" s="47"/>
      <c r="B2" s="8"/>
      <c r="C2" s="155" t="s">
        <v>234</v>
      </c>
      <c r="D2" s="22"/>
      <c r="E2" s="8"/>
      <c r="F2" s="22"/>
      <c r="G2" s="71"/>
    </row>
    <row r="3" spans="1:8" ht="15" customHeight="1" x14ac:dyDescent="0.2">
      <c r="A3" s="156"/>
      <c r="B3" s="157"/>
      <c r="C3" s="158"/>
      <c r="D3" s="159"/>
      <c r="E3" s="157"/>
      <c r="F3" s="160"/>
      <c r="G3" s="161"/>
    </row>
    <row r="4" spans="1:8" s="6" customFormat="1" ht="30" customHeight="1" thickBot="1" x14ac:dyDescent="0.25">
      <c r="A4" s="212" t="s">
        <v>133</v>
      </c>
      <c r="B4" s="213"/>
      <c r="C4" s="149" t="s">
        <v>134</v>
      </c>
      <c r="D4" s="150" t="s">
        <v>135</v>
      </c>
      <c r="E4" s="151" t="s">
        <v>0</v>
      </c>
      <c r="F4" s="152" t="s">
        <v>137</v>
      </c>
      <c r="G4" s="153" t="s">
        <v>136</v>
      </c>
      <c r="H4" s="90"/>
    </row>
    <row r="5" spans="1:8" ht="45" customHeight="1" thickBot="1" x14ac:dyDescent="0.25">
      <c r="A5" s="214" t="s">
        <v>1</v>
      </c>
      <c r="B5" s="215"/>
      <c r="C5" s="199" t="s">
        <v>2</v>
      </c>
      <c r="D5" s="200"/>
      <c r="E5" s="200"/>
      <c r="F5" s="200"/>
      <c r="G5" s="201"/>
    </row>
    <row r="6" spans="1:8" ht="15" customHeight="1" x14ac:dyDescent="0.2">
      <c r="A6" s="202" t="s">
        <v>3</v>
      </c>
      <c r="B6" s="203"/>
      <c r="C6" s="187" t="s">
        <v>130</v>
      </c>
      <c r="D6" s="188"/>
      <c r="E6" s="188"/>
      <c r="F6" s="188"/>
      <c r="G6" s="189"/>
    </row>
    <row r="7" spans="1:8" ht="15" customHeight="1" x14ac:dyDescent="0.2">
      <c r="A7" s="48" t="s">
        <v>3</v>
      </c>
      <c r="B7" s="27">
        <v>1</v>
      </c>
      <c r="C7" s="28" t="s">
        <v>101</v>
      </c>
      <c r="D7" s="44">
        <v>0</v>
      </c>
      <c r="E7" s="29" t="s">
        <v>4</v>
      </c>
      <c r="F7" s="145"/>
      <c r="G7" s="72">
        <f t="shared" ref="G7:G32" si="0">D7*(F7)</f>
        <v>0</v>
      </c>
    </row>
    <row r="8" spans="1:8" ht="15" customHeight="1" x14ac:dyDescent="0.2">
      <c r="A8" s="48" t="s">
        <v>3</v>
      </c>
      <c r="B8" s="27">
        <v>2</v>
      </c>
      <c r="C8" s="28" t="s">
        <v>104</v>
      </c>
      <c r="D8" s="44">
        <v>0</v>
      </c>
      <c r="E8" s="29" t="s">
        <v>4</v>
      </c>
      <c r="F8" s="145"/>
      <c r="G8" s="72">
        <f t="shared" si="0"/>
        <v>0</v>
      </c>
    </row>
    <row r="9" spans="1:8" ht="15" customHeight="1" x14ac:dyDescent="0.2">
      <c r="A9" s="48" t="s">
        <v>3</v>
      </c>
      <c r="B9" s="27">
        <v>3</v>
      </c>
      <c r="C9" s="30" t="s">
        <v>102</v>
      </c>
      <c r="D9" s="44">
        <v>490</v>
      </c>
      <c r="E9" s="29" t="s">
        <v>4</v>
      </c>
      <c r="F9" s="145"/>
      <c r="G9" s="72">
        <f t="shared" si="0"/>
        <v>0</v>
      </c>
    </row>
    <row r="10" spans="1:8" ht="15" customHeight="1" x14ac:dyDescent="0.2">
      <c r="A10" s="48" t="s">
        <v>3</v>
      </c>
      <c r="B10" s="27">
        <v>4</v>
      </c>
      <c r="C10" s="30" t="s">
        <v>103</v>
      </c>
      <c r="D10" s="44">
        <v>419</v>
      </c>
      <c r="E10" s="29" t="s">
        <v>4</v>
      </c>
      <c r="F10" s="145"/>
      <c r="G10" s="72">
        <f t="shared" si="0"/>
        <v>0</v>
      </c>
    </row>
    <row r="11" spans="1:8" ht="15" customHeight="1" x14ac:dyDescent="0.2">
      <c r="A11" s="48" t="s">
        <v>3</v>
      </c>
      <c r="B11" s="27">
        <v>5</v>
      </c>
      <c r="C11" s="28" t="s">
        <v>79</v>
      </c>
      <c r="D11" s="44">
        <v>0</v>
      </c>
      <c r="E11" s="29" t="s">
        <v>4</v>
      </c>
      <c r="F11" s="145"/>
      <c r="G11" s="72">
        <f t="shared" si="0"/>
        <v>0</v>
      </c>
    </row>
    <row r="12" spans="1:8" ht="15" customHeight="1" x14ac:dyDescent="0.2">
      <c r="A12" s="48" t="s">
        <v>3</v>
      </c>
      <c r="B12" s="27">
        <v>6</v>
      </c>
      <c r="C12" s="28" t="s">
        <v>80</v>
      </c>
      <c r="D12" s="44">
        <v>0</v>
      </c>
      <c r="E12" s="29" t="s">
        <v>4</v>
      </c>
      <c r="F12" s="145"/>
      <c r="G12" s="72">
        <f t="shared" si="0"/>
        <v>0</v>
      </c>
    </row>
    <row r="13" spans="1:8" ht="15" customHeight="1" x14ac:dyDescent="0.2">
      <c r="A13" s="48" t="s">
        <v>3</v>
      </c>
      <c r="B13" s="27">
        <v>7</v>
      </c>
      <c r="C13" s="30" t="s">
        <v>118</v>
      </c>
      <c r="D13" s="44">
        <v>0</v>
      </c>
      <c r="E13" s="29" t="s">
        <v>4</v>
      </c>
      <c r="F13" s="145"/>
      <c r="G13" s="72">
        <f t="shared" si="0"/>
        <v>0</v>
      </c>
      <c r="H13" s="92"/>
    </row>
    <row r="14" spans="1:8" ht="15" customHeight="1" x14ac:dyDescent="0.2">
      <c r="A14" s="115" t="s">
        <v>3</v>
      </c>
      <c r="B14" s="116">
        <v>8</v>
      </c>
      <c r="C14" s="117" t="s">
        <v>119</v>
      </c>
      <c r="D14" s="44">
        <v>0</v>
      </c>
      <c r="E14" s="29" t="s">
        <v>4</v>
      </c>
      <c r="F14" s="145"/>
      <c r="G14" s="72">
        <f t="shared" si="0"/>
        <v>0</v>
      </c>
      <c r="H14" s="92"/>
    </row>
    <row r="15" spans="1:8" ht="15" customHeight="1" x14ac:dyDescent="0.2">
      <c r="A15" s="115" t="s">
        <v>3</v>
      </c>
      <c r="B15" s="116">
        <v>9</v>
      </c>
      <c r="C15" s="117" t="s">
        <v>120</v>
      </c>
      <c r="D15" s="44">
        <v>0</v>
      </c>
      <c r="E15" s="29" t="s">
        <v>4</v>
      </c>
      <c r="F15" s="145"/>
      <c r="G15" s="72">
        <f t="shared" si="0"/>
        <v>0</v>
      </c>
      <c r="H15" s="92"/>
    </row>
    <row r="16" spans="1:8" ht="15" customHeight="1" x14ac:dyDescent="0.2">
      <c r="A16" s="115" t="s">
        <v>3</v>
      </c>
      <c r="B16" s="116">
        <v>10</v>
      </c>
      <c r="C16" s="117" t="s">
        <v>139</v>
      </c>
      <c r="D16" s="44">
        <v>0</v>
      </c>
      <c r="E16" s="29" t="s">
        <v>4</v>
      </c>
      <c r="F16" s="145"/>
      <c r="G16" s="72">
        <f t="shared" si="0"/>
        <v>0</v>
      </c>
      <c r="H16" s="92"/>
    </row>
    <row r="17" spans="1:8" ht="15" customHeight="1" x14ac:dyDescent="0.2">
      <c r="A17" s="115" t="s">
        <v>3</v>
      </c>
      <c r="B17" s="116">
        <v>11</v>
      </c>
      <c r="C17" s="117" t="s">
        <v>140</v>
      </c>
      <c r="D17" s="44">
        <v>0</v>
      </c>
      <c r="E17" s="29" t="s">
        <v>4</v>
      </c>
      <c r="F17" s="145"/>
      <c r="G17" s="72">
        <f t="shared" si="0"/>
        <v>0</v>
      </c>
      <c r="H17" s="92"/>
    </row>
    <row r="18" spans="1:8" ht="15" customHeight="1" x14ac:dyDescent="0.2">
      <c r="A18" s="115" t="s">
        <v>3</v>
      </c>
      <c r="B18" s="116">
        <v>12</v>
      </c>
      <c r="C18" s="117" t="s">
        <v>146</v>
      </c>
      <c r="D18" s="44">
        <v>0</v>
      </c>
      <c r="E18" s="29" t="s">
        <v>4</v>
      </c>
      <c r="F18" s="145"/>
      <c r="G18" s="72">
        <f t="shared" si="0"/>
        <v>0</v>
      </c>
      <c r="H18" s="92"/>
    </row>
    <row r="19" spans="1:8" ht="15" customHeight="1" x14ac:dyDescent="0.2">
      <c r="A19" s="115" t="s">
        <v>3</v>
      </c>
      <c r="B19" s="116">
        <v>13</v>
      </c>
      <c r="C19" s="117" t="s">
        <v>147</v>
      </c>
      <c r="D19" s="44">
        <v>0</v>
      </c>
      <c r="E19" s="29" t="s">
        <v>4</v>
      </c>
      <c r="F19" s="145"/>
      <c r="G19" s="72">
        <f t="shared" si="0"/>
        <v>0</v>
      </c>
      <c r="H19" s="92"/>
    </row>
    <row r="20" spans="1:8" ht="15" customHeight="1" x14ac:dyDescent="0.2">
      <c r="A20" s="115" t="s">
        <v>3</v>
      </c>
      <c r="B20" s="116">
        <v>14</v>
      </c>
      <c r="C20" s="117" t="s">
        <v>121</v>
      </c>
      <c r="D20" s="44">
        <v>0</v>
      </c>
      <c r="E20" s="29" t="s">
        <v>4</v>
      </c>
      <c r="F20" s="145"/>
      <c r="G20" s="72">
        <f t="shared" si="0"/>
        <v>0</v>
      </c>
      <c r="H20" s="92"/>
    </row>
    <row r="21" spans="1:8" ht="15" customHeight="1" x14ac:dyDescent="0.2">
      <c r="A21" s="115" t="s">
        <v>3</v>
      </c>
      <c r="B21" s="116">
        <v>15</v>
      </c>
      <c r="C21" s="117" t="s">
        <v>148</v>
      </c>
      <c r="D21" s="44">
        <v>49</v>
      </c>
      <c r="E21" s="29" t="s">
        <v>4</v>
      </c>
      <c r="F21" s="145"/>
      <c r="G21" s="72">
        <f t="shared" si="0"/>
        <v>0</v>
      </c>
      <c r="H21" s="92"/>
    </row>
    <row r="22" spans="1:8" ht="15" customHeight="1" x14ac:dyDescent="0.2">
      <c r="A22" s="115" t="s">
        <v>3</v>
      </c>
      <c r="B22" s="116">
        <v>16</v>
      </c>
      <c r="C22" s="118" t="s">
        <v>149</v>
      </c>
      <c r="D22" s="44">
        <v>0</v>
      </c>
      <c r="E22" s="29" t="s">
        <v>4</v>
      </c>
      <c r="F22" s="145"/>
      <c r="G22" s="72">
        <f t="shared" si="0"/>
        <v>0</v>
      </c>
      <c r="H22" s="92"/>
    </row>
    <row r="23" spans="1:8" ht="15" customHeight="1" x14ac:dyDescent="0.2">
      <c r="A23" s="115" t="s">
        <v>3</v>
      </c>
      <c r="B23" s="116">
        <v>17</v>
      </c>
      <c r="C23" s="118" t="s">
        <v>138</v>
      </c>
      <c r="D23" s="44">
        <v>0</v>
      </c>
      <c r="E23" s="29" t="s">
        <v>4</v>
      </c>
      <c r="F23" s="145"/>
      <c r="G23" s="72">
        <f t="shared" si="0"/>
        <v>0</v>
      </c>
      <c r="H23" s="92"/>
    </row>
    <row r="24" spans="1:8" ht="15" customHeight="1" x14ac:dyDescent="0.2">
      <c r="A24" s="115" t="s">
        <v>3</v>
      </c>
      <c r="B24" s="116">
        <v>18</v>
      </c>
      <c r="C24" s="119" t="s">
        <v>106</v>
      </c>
      <c r="D24" s="44">
        <v>135</v>
      </c>
      <c r="E24" s="29" t="s">
        <v>4</v>
      </c>
      <c r="F24" s="145"/>
      <c r="G24" s="72">
        <f t="shared" si="0"/>
        <v>0</v>
      </c>
      <c r="H24" s="92"/>
    </row>
    <row r="25" spans="1:8" ht="15" customHeight="1" x14ac:dyDescent="0.2">
      <c r="A25" s="115" t="s">
        <v>3</v>
      </c>
      <c r="B25" s="116">
        <v>19</v>
      </c>
      <c r="C25" s="117" t="s">
        <v>141</v>
      </c>
      <c r="D25" s="44">
        <v>0</v>
      </c>
      <c r="E25" s="29" t="s">
        <v>4</v>
      </c>
      <c r="F25" s="145"/>
      <c r="G25" s="72">
        <f t="shared" si="0"/>
        <v>0</v>
      </c>
      <c r="H25" s="92"/>
    </row>
    <row r="26" spans="1:8" ht="15" customHeight="1" x14ac:dyDescent="0.2">
      <c r="A26" s="115" t="s">
        <v>3</v>
      </c>
      <c r="B26" s="116">
        <v>20</v>
      </c>
      <c r="C26" s="117" t="s">
        <v>170</v>
      </c>
      <c r="D26" s="44">
        <v>0</v>
      </c>
      <c r="E26" s="29" t="s">
        <v>4</v>
      </c>
      <c r="F26" s="145"/>
      <c r="G26" s="72">
        <f t="shared" si="0"/>
        <v>0</v>
      </c>
      <c r="H26" s="92"/>
    </row>
    <row r="27" spans="1:8" ht="15" customHeight="1" x14ac:dyDescent="0.2">
      <c r="A27" s="115" t="s">
        <v>3</v>
      </c>
      <c r="B27" s="116">
        <v>21</v>
      </c>
      <c r="C27" s="117" t="s">
        <v>123</v>
      </c>
      <c r="D27" s="44">
        <v>0</v>
      </c>
      <c r="E27" s="29" t="s">
        <v>18</v>
      </c>
      <c r="F27" s="145"/>
      <c r="G27" s="72">
        <f t="shared" si="0"/>
        <v>0</v>
      </c>
      <c r="H27" s="92"/>
    </row>
    <row r="28" spans="1:8" ht="15" customHeight="1" x14ac:dyDescent="0.2">
      <c r="A28" s="115" t="s">
        <v>3</v>
      </c>
      <c r="B28" s="116">
        <v>22</v>
      </c>
      <c r="C28" s="119" t="s">
        <v>144</v>
      </c>
      <c r="D28" s="44">
        <v>877</v>
      </c>
      <c r="E28" s="29" t="s">
        <v>4</v>
      </c>
      <c r="F28" s="145"/>
      <c r="G28" s="72">
        <f t="shared" si="0"/>
        <v>0</v>
      </c>
      <c r="H28" s="92"/>
    </row>
    <row r="29" spans="1:8" ht="15" customHeight="1" x14ac:dyDescent="0.2">
      <c r="A29" s="115" t="s">
        <v>3</v>
      </c>
      <c r="B29" s="116">
        <v>23</v>
      </c>
      <c r="C29" s="119" t="s">
        <v>143</v>
      </c>
      <c r="D29" s="44">
        <v>0</v>
      </c>
      <c r="E29" s="29" t="s">
        <v>4</v>
      </c>
      <c r="F29" s="145"/>
      <c r="G29" s="72">
        <f t="shared" si="0"/>
        <v>0</v>
      </c>
      <c r="H29" s="92"/>
    </row>
    <row r="30" spans="1:8" ht="15" customHeight="1" x14ac:dyDescent="0.2">
      <c r="A30" s="115" t="s">
        <v>3</v>
      </c>
      <c r="B30" s="116">
        <v>24</v>
      </c>
      <c r="C30" s="119" t="s">
        <v>142</v>
      </c>
      <c r="D30" s="44">
        <v>877</v>
      </c>
      <c r="E30" s="29" t="s">
        <v>4</v>
      </c>
      <c r="F30" s="145"/>
      <c r="G30" s="72">
        <f t="shared" si="0"/>
        <v>0</v>
      </c>
      <c r="H30" s="92"/>
    </row>
    <row r="31" spans="1:8" ht="15" customHeight="1" x14ac:dyDescent="0.2">
      <c r="A31" s="115" t="s">
        <v>3</v>
      </c>
      <c r="B31" s="116">
        <v>25</v>
      </c>
      <c r="C31" s="119" t="s">
        <v>81</v>
      </c>
      <c r="D31" s="44">
        <v>0</v>
      </c>
      <c r="E31" s="29" t="s">
        <v>18</v>
      </c>
      <c r="F31" s="145"/>
      <c r="G31" s="72">
        <f t="shared" si="0"/>
        <v>0</v>
      </c>
      <c r="H31" s="92"/>
    </row>
    <row r="32" spans="1:8" ht="15" customHeight="1" thickBot="1" x14ac:dyDescent="0.25">
      <c r="A32" s="113" t="s">
        <v>3</v>
      </c>
      <c r="B32" s="36">
        <v>26</v>
      </c>
      <c r="C32" s="38" t="s">
        <v>98</v>
      </c>
      <c r="D32" s="44">
        <v>0</v>
      </c>
      <c r="E32" s="140" t="s">
        <v>4</v>
      </c>
      <c r="F32" s="146"/>
      <c r="G32" s="76">
        <f t="shared" si="0"/>
        <v>0</v>
      </c>
      <c r="H32" s="92"/>
    </row>
    <row r="33" spans="1:8" ht="15" customHeight="1" x14ac:dyDescent="0.2">
      <c r="A33" s="204" t="s">
        <v>5</v>
      </c>
      <c r="B33" s="205"/>
      <c r="C33" s="187" t="s">
        <v>131</v>
      </c>
      <c r="D33" s="188"/>
      <c r="E33" s="188"/>
      <c r="F33" s="188"/>
      <c r="G33" s="189"/>
      <c r="H33" s="92"/>
    </row>
    <row r="34" spans="1:8" ht="15" customHeight="1" x14ac:dyDescent="0.2">
      <c r="A34" s="48" t="s">
        <v>5</v>
      </c>
      <c r="B34" s="27">
        <v>1</v>
      </c>
      <c r="C34" s="28" t="s">
        <v>150</v>
      </c>
      <c r="D34" s="44">
        <v>0</v>
      </c>
      <c r="E34" s="29" t="s">
        <v>38</v>
      </c>
      <c r="F34" s="145"/>
      <c r="G34" s="72">
        <f>D34*(F34)</f>
        <v>0</v>
      </c>
      <c r="H34" s="92"/>
    </row>
    <row r="35" spans="1:8" ht="15" customHeight="1" x14ac:dyDescent="0.2">
      <c r="A35" s="115" t="s">
        <v>5</v>
      </c>
      <c r="B35" s="116">
        <v>2</v>
      </c>
      <c r="C35" s="119" t="s">
        <v>151</v>
      </c>
      <c r="D35" s="44">
        <v>0</v>
      </c>
      <c r="E35" s="29" t="s">
        <v>38</v>
      </c>
      <c r="F35" s="145"/>
      <c r="G35" s="72">
        <f>D35*(F35)</f>
        <v>0</v>
      </c>
      <c r="H35" s="92"/>
    </row>
    <row r="36" spans="1:8" ht="15" customHeight="1" x14ac:dyDescent="0.2">
      <c r="A36" s="115" t="s">
        <v>5</v>
      </c>
      <c r="B36" s="116">
        <v>3</v>
      </c>
      <c r="C36" s="119" t="s">
        <v>152</v>
      </c>
      <c r="D36" s="44">
        <v>58</v>
      </c>
      <c r="E36" s="29" t="s">
        <v>38</v>
      </c>
      <c r="F36" s="145"/>
      <c r="G36" s="72">
        <f>D36*(F36)</f>
        <v>0</v>
      </c>
      <c r="H36" s="92"/>
    </row>
    <row r="37" spans="1:8" ht="15" customHeight="1" x14ac:dyDescent="0.2">
      <c r="A37" s="115" t="s">
        <v>5</v>
      </c>
      <c r="B37" s="116">
        <v>4</v>
      </c>
      <c r="C37" s="119" t="s">
        <v>172</v>
      </c>
      <c r="D37" s="44"/>
      <c r="E37" s="29" t="s">
        <v>38</v>
      </c>
      <c r="F37" s="145"/>
      <c r="G37" s="72">
        <f t="shared" ref="G37:G38" si="1">D37*(F37)</f>
        <v>0</v>
      </c>
      <c r="H37" s="92"/>
    </row>
    <row r="38" spans="1:8" ht="15" customHeight="1" x14ac:dyDescent="0.2">
      <c r="A38" s="115" t="s">
        <v>5</v>
      </c>
      <c r="B38" s="116">
        <v>5</v>
      </c>
      <c r="C38" s="119" t="s">
        <v>145</v>
      </c>
      <c r="D38" s="44">
        <v>0</v>
      </c>
      <c r="E38" s="29" t="s">
        <v>38</v>
      </c>
      <c r="F38" s="145"/>
      <c r="G38" s="72">
        <f t="shared" si="1"/>
        <v>0</v>
      </c>
      <c r="H38" s="92"/>
    </row>
    <row r="39" spans="1:8" s="60" customFormat="1" ht="15" customHeight="1" x14ac:dyDescent="0.2">
      <c r="A39" s="115" t="s">
        <v>5</v>
      </c>
      <c r="B39" s="116">
        <v>6</v>
      </c>
      <c r="C39" s="136" t="s">
        <v>217</v>
      </c>
      <c r="D39" s="44">
        <v>0</v>
      </c>
      <c r="E39" s="31" t="s">
        <v>117</v>
      </c>
      <c r="F39" s="42" t="s">
        <v>129</v>
      </c>
      <c r="G39" s="73" t="s">
        <v>129</v>
      </c>
      <c r="H39" s="93"/>
    </row>
    <row r="40" spans="1:8" ht="15" customHeight="1" x14ac:dyDescent="0.2">
      <c r="A40" s="48" t="s">
        <v>5</v>
      </c>
      <c r="B40" s="27">
        <v>7</v>
      </c>
      <c r="C40" s="98" t="s">
        <v>35</v>
      </c>
      <c r="D40" s="44">
        <v>1044</v>
      </c>
      <c r="E40" s="29" t="s">
        <v>4</v>
      </c>
      <c r="F40" s="145"/>
      <c r="G40" s="72">
        <f t="shared" ref="G40:G48" si="2">D40*(F40)</f>
        <v>0</v>
      </c>
      <c r="H40" s="92"/>
    </row>
    <row r="41" spans="1:8" ht="15" customHeight="1" x14ac:dyDescent="0.2">
      <c r="A41" s="48" t="s">
        <v>5</v>
      </c>
      <c r="B41" s="27">
        <v>8</v>
      </c>
      <c r="C41" s="119" t="s">
        <v>36</v>
      </c>
      <c r="D41" s="44">
        <v>56</v>
      </c>
      <c r="E41" s="29" t="s">
        <v>18</v>
      </c>
      <c r="F41" s="145"/>
      <c r="G41" s="72">
        <f t="shared" si="2"/>
        <v>0</v>
      </c>
      <c r="H41" s="92"/>
    </row>
    <row r="42" spans="1:8" ht="15" customHeight="1" x14ac:dyDescent="0.2">
      <c r="A42" s="48" t="s">
        <v>5</v>
      </c>
      <c r="B42" s="27">
        <v>9</v>
      </c>
      <c r="C42" s="119" t="s">
        <v>235</v>
      </c>
      <c r="D42" s="44">
        <v>49</v>
      </c>
      <c r="E42" s="29" t="s">
        <v>12</v>
      </c>
      <c r="F42" s="145"/>
      <c r="G42" s="72">
        <f t="shared" si="2"/>
        <v>0</v>
      </c>
      <c r="H42" s="92"/>
    </row>
    <row r="43" spans="1:8" ht="15" customHeight="1" x14ac:dyDescent="0.2">
      <c r="A43" s="48" t="s">
        <v>5</v>
      </c>
      <c r="B43" s="27">
        <v>10</v>
      </c>
      <c r="C43" s="119" t="s">
        <v>37</v>
      </c>
      <c r="D43" s="44">
        <v>32</v>
      </c>
      <c r="E43" s="29" t="s">
        <v>21</v>
      </c>
      <c r="F43" s="145"/>
      <c r="G43" s="72">
        <f t="shared" si="2"/>
        <v>0</v>
      </c>
      <c r="H43" s="92"/>
    </row>
    <row r="44" spans="1:8" ht="15" customHeight="1" x14ac:dyDescent="0.2">
      <c r="A44" s="48" t="s">
        <v>5</v>
      </c>
      <c r="B44" s="27">
        <v>11</v>
      </c>
      <c r="C44" s="119" t="s">
        <v>52</v>
      </c>
      <c r="D44" s="44">
        <v>0</v>
      </c>
      <c r="E44" s="29" t="s">
        <v>21</v>
      </c>
      <c r="F44" s="145"/>
      <c r="G44" s="72">
        <f t="shared" si="2"/>
        <v>0</v>
      </c>
      <c r="H44" s="92"/>
    </row>
    <row r="45" spans="1:8" ht="15" customHeight="1" x14ac:dyDescent="0.2">
      <c r="A45" s="48" t="s">
        <v>5</v>
      </c>
      <c r="B45" s="27">
        <v>12</v>
      </c>
      <c r="C45" s="119" t="s">
        <v>53</v>
      </c>
      <c r="D45" s="44">
        <v>1012</v>
      </c>
      <c r="E45" s="29" t="s">
        <v>21</v>
      </c>
      <c r="F45" s="145"/>
      <c r="G45" s="72">
        <f t="shared" si="2"/>
        <v>0</v>
      </c>
      <c r="H45" s="92"/>
    </row>
    <row r="46" spans="1:8" ht="15" customHeight="1" x14ac:dyDescent="0.2">
      <c r="A46" s="48" t="s">
        <v>5</v>
      </c>
      <c r="B46" s="27">
        <v>13</v>
      </c>
      <c r="C46" s="119" t="s">
        <v>220</v>
      </c>
      <c r="D46" s="44">
        <v>0</v>
      </c>
      <c r="E46" s="29" t="s">
        <v>21</v>
      </c>
      <c r="F46" s="145"/>
      <c r="G46" s="72">
        <f t="shared" si="2"/>
        <v>0</v>
      </c>
      <c r="H46" s="92"/>
    </row>
    <row r="47" spans="1:8" s="60" customFormat="1" ht="15" customHeight="1" x14ac:dyDescent="0.2">
      <c r="A47" s="48" t="s">
        <v>5</v>
      </c>
      <c r="B47" s="27">
        <v>14</v>
      </c>
      <c r="C47" s="137" t="s">
        <v>188</v>
      </c>
      <c r="D47" s="44">
        <v>1</v>
      </c>
      <c r="E47" s="31" t="s">
        <v>117</v>
      </c>
      <c r="F47" s="42">
        <v>65000</v>
      </c>
      <c r="G47" s="73">
        <f>F47*D47</f>
        <v>65000</v>
      </c>
      <c r="H47" s="93"/>
    </row>
    <row r="48" spans="1:8" ht="15" customHeight="1" x14ac:dyDescent="0.2">
      <c r="A48" s="48" t="s">
        <v>5</v>
      </c>
      <c r="B48" s="27">
        <v>15</v>
      </c>
      <c r="C48" s="119" t="s">
        <v>122</v>
      </c>
      <c r="D48" s="44">
        <v>0</v>
      </c>
      <c r="E48" s="27" t="s">
        <v>18</v>
      </c>
      <c r="F48" s="147"/>
      <c r="G48" s="72">
        <f t="shared" si="2"/>
        <v>0</v>
      </c>
      <c r="H48" s="92"/>
    </row>
    <row r="49" spans="1:8" s="60" customFormat="1" ht="15" customHeight="1" thickBot="1" x14ac:dyDescent="0.25">
      <c r="A49" s="113" t="s">
        <v>5</v>
      </c>
      <c r="B49" s="36">
        <v>16</v>
      </c>
      <c r="C49" s="138" t="s">
        <v>216</v>
      </c>
      <c r="D49" s="44">
        <v>1</v>
      </c>
      <c r="E49" s="63" t="s">
        <v>117</v>
      </c>
      <c r="F49" s="57">
        <v>200000</v>
      </c>
      <c r="G49" s="74">
        <f>F49*D49</f>
        <v>200000</v>
      </c>
      <c r="H49" s="93"/>
    </row>
    <row r="50" spans="1:8" ht="15" customHeight="1" x14ac:dyDescent="0.2">
      <c r="A50" s="204" t="s">
        <v>82</v>
      </c>
      <c r="B50" s="205"/>
      <c r="C50" s="187" t="s">
        <v>132</v>
      </c>
      <c r="D50" s="188"/>
      <c r="E50" s="188"/>
      <c r="F50" s="188"/>
      <c r="G50" s="189"/>
      <c r="H50" s="92"/>
    </row>
    <row r="51" spans="1:8" ht="15" customHeight="1" x14ac:dyDescent="0.2">
      <c r="A51" s="48" t="s">
        <v>82</v>
      </c>
      <c r="B51" s="27">
        <v>1</v>
      </c>
      <c r="C51" s="32" t="s">
        <v>48</v>
      </c>
      <c r="D51" s="44">
        <v>148</v>
      </c>
      <c r="E51" s="27" t="s">
        <v>18</v>
      </c>
      <c r="F51" s="145"/>
      <c r="G51" s="72">
        <f t="shared" ref="G51:G58" si="3">D51*(F51)</f>
        <v>0</v>
      </c>
      <c r="H51" s="92"/>
    </row>
    <row r="52" spans="1:8" ht="15" customHeight="1" x14ac:dyDescent="0.2">
      <c r="A52" s="48" t="s">
        <v>82</v>
      </c>
      <c r="B52" s="27">
        <v>2</v>
      </c>
      <c r="C52" s="32" t="s">
        <v>49</v>
      </c>
      <c r="D52" s="44">
        <v>8</v>
      </c>
      <c r="E52" s="27" t="s">
        <v>18</v>
      </c>
      <c r="F52" s="145"/>
      <c r="G52" s="72">
        <f t="shared" si="3"/>
        <v>0</v>
      </c>
      <c r="H52" s="92"/>
    </row>
    <row r="53" spans="1:8" ht="15" customHeight="1" x14ac:dyDescent="0.2">
      <c r="A53" s="48" t="s">
        <v>82</v>
      </c>
      <c r="B53" s="27">
        <v>3</v>
      </c>
      <c r="C53" s="32" t="s">
        <v>110</v>
      </c>
      <c r="D53" s="44">
        <v>0</v>
      </c>
      <c r="E53" s="27" t="s">
        <v>18</v>
      </c>
      <c r="F53" s="145"/>
      <c r="G53" s="72">
        <f t="shared" si="3"/>
        <v>0</v>
      </c>
      <c r="H53" s="92"/>
    </row>
    <row r="54" spans="1:8" ht="15" customHeight="1" x14ac:dyDescent="0.2">
      <c r="A54" s="48" t="s">
        <v>82</v>
      </c>
      <c r="B54" s="27">
        <v>4</v>
      </c>
      <c r="C54" s="32" t="s">
        <v>83</v>
      </c>
      <c r="D54" s="44">
        <v>186</v>
      </c>
      <c r="E54" s="27" t="s">
        <v>18</v>
      </c>
      <c r="F54" s="145"/>
      <c r="G54" s="72">
        <f>D54*(F54)</f>
        <v>0</v>
      </c>
      <c r="H54" s="92"/>
    </row>
    <row r="55" spans="1:8" ht="15" customHeight="1" x14ac:dyDescent="0.2">
      <c r="A55" s="48" t="s">
        <v>82</v>
      </c>
      <c r="B55" s="27">
        <v>5</v>
      </c>
      <c r="C55" s="32" t="s">
        <v>84</v>
      </c>
      <c r="D55" s="44"/>
      <c r="E55" s="27" t="s">
        <v>18</v>
      </c>
      <c r="F55" s="145"/>
      <c r="G55" s="72">
        <f>D55*(F55)</f>
        <v>0</v>
      </c>
      <c r="H55" s="92"/>
    </row>
    <row r="56" spans="1:8" ht="15" customHeight="1" x14ac:dyDescent="0.2">
      <c r="A56" s="48" t="s">
        <v>82</v>
      </c>
      <c r="B56" s="27">
        <v>6</v>
      </c>
      <c r="C56" s="32" t="s">
        <v>90</v>
      </c>
      <c r="D56" s="44"/>
      <c r="E56" s="27" t="s">
        <v>18</v>
      </c>
      <c r="F56" s="145"/>
      <c r="G56" s="72">
        <f t="shared" si="3"/>
        <v>0</v>
      </c>
      <c r="H56" s="92"/>
    </row>
    <row r="57" spans="1:8" ht="15" customHeight="1" x14ac:dyDescent="0.2">
      <c r="A57" s="48" t="s">
        <v>82</v>
      </c>
      <c r="B57" s="27">
        <v>7</v>
      </c>
      <c r="C57" s="28" t="s">
        <v>50</v>
      </c>
      <c r="D57" s="44"/>
      <c r="E57" s="27" t="s">
        <v>18</v>
      </c>
      <c r="F57" s="145"/>
      <c r="G57" s="72">
        <f t="shared" si="3"/>
        <v>0</v>
      </c>
      <c r="H57" s="92"/>
    </row>
    <row r="58" spans="1:8" ht="15" customHeight="1" x14ac:dyDescent="0.2">
      <c r="A58" s="48" t="s">
        <v>82</v>
      </c>
      <c r="B58" s="27">
        <v>8</v>
      </c>
      <c r="C58" s="28" t="s">
        <v>113</v>
      </c>
      <c r="D58" s="44"/>
      <c r="E58" s="27" t="s">
        <v>18</v>
      </c>
      <c r="F58" s="145"/>
      <c r="G58" s="72">
        <f t="shared" si="3"/>
        <v>0</v>
      </c>
      <c r="H58" s="92"/>
    </row>
    <row r="59" spans="1:8" ht="15" customHeight="1" thickBot="1" x14ac:dyDescent="0.25">
      <c r="A59" s="130" t="s">
        <v>82</v>
      </c>
      <c r="B59" s="131">
        <v>9</v>
      </c>
      <c r="C59" s="61" t="s">
        <v>222</v>
      </c>
      <c r="D59" s="44"/>
      <c r="E59" s="131" t="s">
        <v>117</v>
      </c>
      <c r="F59" s="57">
        <v>10000</v>
      </c>
      <c r="G59" s="74">
        <f>F59*D59</f>
        <v>0</v>
      </c>
      <c r="H59" s="92"/>
    </row>
    <row r="60" spans="1:8" ht="15" customHeight="1" thickBot="1" x14ac:dyDescent="0.25">
      <c r="A60" s="220"/>
      <c r="B60" s="221"/>
      <c r="C60" s="193" t="s">
        <v>7</v>
      </c>
      <c r="D60" s="194"/>
      <c r="E60" s="195"/>
      <c r="F60" s="43" t="s">
        <v>8</v>
      </c>
      <c r="G60" s="75">
        <f>SUM(G7:G32,G34:G49,G51:G59)</f>
        <v>265000</v>
      </c>
      <c r="H60" s="92"/>
    </row>
    <row r="61" spans="1:8" ht="45" customHeight="1" x14ac:dyDescent="0.2">
      <c r="A61" s="222" t="s">
        <v>9</v>
      </c>
      <c r="B61" s="223"/>
      <c r="C61" s="183" t="s">
        <v>10</v>
      </c>
      <c r="D61" s="183"/>
      <c r="E61" s="183"/>
      <c r="F61" s="183"/>
      <c r="G61" s="184"/>
      <c r="H61" s="92"/>
    </row>
    <row r="62" spans="1:8" ht="15" customHeight="1" x14ac:dyDescent="0.2">
      <c r="A62" s="49" t="s">
        <v>9</v>
      </c>
      <c r="B62" s="27">
        <v>1</v>
      </c>
      <c r="C62" s="32" t="s">
        <v>39</v>
      </c>
      <c r="D62" s="44">
        <v>49</v>
      </c>
      <c r="E62" s="27" t="s">
        <v>11</v>
      </c>
      <c r="F62" s="145"/>
      <c r="G62" s="72">
        <f t="shared" ref="G62:G77" si="4">D62*(F62)</f>
        <v>0</v>
      </c>
      <c r="H62" s="92"/>
    </row>
    <row r="63" spans="1:8" ht="15" customHeight="1" x14ac:dyDescent="0.2">
      <c r="A63" s="120" t="s">
        <v>9</v>
      </c>
      <c r="B63" s="116">
        <v>2</v>
      </c>
      <c r="C63" s="119" t="s">
        <v>40</v>
      </c>
      <c r="D63" s="44">
        <v>15</v>
      </c>
      <c r="E63" s="27" t="s">
        <v>11</v>
      </c>
      <c r="F63" s="145"/>
      <c r="G63" s="72">
        <f t="shared" si="4"/>
        <v>0</v>
      </c>
      <c r="H63" s="92"/>
    </row>
    <row r="64" spans="1:8" ht="15" customHeight="1" x14ac:dyDescent="0.2">
      <c r="A64" s="120" t="s">
        <v>9</v>
      </c>
      <c r="B64" s="116">
        <v>3</v>
      </c>
      <c r="C64" s="119" t="s">
        <v>153</v>
      </c>
      <c r="D64" s="44">
        <v>0</v>
      </c>
      <c r="E64" s="27" t="s">
        <v>11</v>
      </c>
      <c r="F64" s="145"/>
      <c r="G64" s="72">
        <f t="shared" si="4"/>
        <v>0</v>
      </c>
      <c r="H64" s="92"/>
    </row>
    <row r="65" spans="1:8" ht="15" customHeight="1" x14ac:dyDescent="0.2">
      <c r="A65" s="120" t="s">
        <v>9</v>
      </c>
      <c r="B65" s="116">
        <v>4</v>
      </c>
      <c r="C65" s="119" t="s">
        <v>154</v>
      </c>
      <c r="D65" s="44">
        <v>0</v>
      </c>
      <c r="E65" s="27" t="s">
        <v>11</v>
      </c>
      <c r="F65" s="145"/>
      <c r="G65" s="72">
        <f t="shared" si="4"/>
        <v>0</v>
      </c>
      <c r="H65" s="92"/>
    </row>
    <row r="66" spans="1:8" ht="15" customHeight="1" x14ac:dyDescent="0.2">
      <c r="A66" s="120" t="s">
        <v>9</v>
      </c>
      <c r="B66" s="116">
        <v>5</v>
      </c>
      <c r="C66" s="119" t="s">
        <v>32</v>
      </c>
      <c r="D66" s="44">
        <v>0</v>
      </c>
      <c r="E66" s="27" t="s">
        <v>4</v>
      </c>
      <c r="F66" s="145"/>
      <c r="G66" s="72">
        <f t="shared" si="4"/>
        <v>0</v>
      </c>
      <c r="H66" s="92"/>
    </row>
    <row r="67" spans="1:8" ht="15" customHeight="1" x14ac:dyDescent="0.2">
      <c r="A67" s="120" t="s">
        <v>9</v>
      </c>
      <c r="B67" s="116">
        <v>6</v>
      </c>
      <c r="C67" s="119" t="s">
        <v>189</v>
      </c>
      <c r="D67" s="44">
        <v>0</v>
      </c>
      <c r="E67" s="27" t="s">
        <v>11</v>
      </c>
      <c r="F67" s="145"/>
      <c r="G67" s="72">
        <f t="shared" si="4"/>
        <v>0</v>
      </c>
      <c r="H67" s="92"/>
    </row>
    <row r="68" spans="1:8" ht="15" customHeight="1" x14ac:dyDescent="0.2">
      <c r="A68" s="120" t="s">
        <v>9</v>
      </c>
      <c r="B68" s="116">
        <v>7</v>
      </c>
      <c r="C68" s="119" t="s">
        <v>91</v>
      </c>
      <c r="D68" s="44">
        <v>0</v>
      </c>
      <c r="E68" s="27" t="s">
        <v>4</v>
      </c>
      <c r="F68" s="145"/>
      <c r="G68" s="72">
        <f t="shared" si="4"/>
        <v>0</v>
      </c>
      <c r="H68" s="92"/>
    </row>
    <row r="69" spans="1:8" ht="15" customHeight="1" x14ac:dyDescent="0.2">
      <c r="A69" s="120" t="s">
        <v>9</v>
      </c>
      <c r="B69" s="116">
        <v>8</v>
      </c>
      <c r="C69" s="119" t="s">
        <v>92</v>
      </c>
      <c r="D69" s="44">
        <v>0</v>
      </c>
      <c r="E69" s="27" t="s">
        <v>4</v>
      </c>
      <c r="F69" s="145"/>
      <c r="G69" s="72">
        <f>D69*(F69)</f>
        <v>0</v>
      </c>
      <c r="H69" s="92"/>
    </row>
    <row r="70" spans="1:8" ht="15" customHeight="1" x14ac:dyDescent="0.2">
      <c r="A70" s="120" t="s">
        <v>9</v>
      </c>
      <c r="B70" s="116">
        <v>9</v>
      </c>
      <c r="C70" s="119" t="s">
        <v>190</v>
      </c>
      <c r="D70" s="44">
        <v>0</v>
      </c>
      <c r="E70" s="27" t="s">
        <v>11</v>
      </c>
      <c r="F70" s="145"/>
      <c r="G70" s="72">
        <f t="shared" si="4"/>
        <v>0</v>
      </c>
      <c r="H70" s="92"/>
    </row>
    <row r="71" spans="1:8" ht="15" customHeight="1" x14ac:dyDescent="0.2">
      <c r="A71" s="120" t="s">
        <v>9</v>
      </c>
      <c r="B71" s="116">
        <v>10</v>
      </c>
      <c r="C71" s="119" t="s">
        <v>236</v>
      </c>
      <c r="D71" s="44">
        <v>216</v>
      </c>
      <c r="E71" s="27" t="s">
        <v>18</v>
      </c>
      <c r="F71" s="145"/>
      <c r="G71" s="72">
        <f t="shared" si="4"/>
        <v>0</v>
      </c>
      <c r="H71" s="92"/>
    </row>
    <row r="72" spans="1:8" ht="15" customHeight="1" x14ac:dyDescent="0.2">
      <c r="A72" s="120" t="s">
        <v>9</v>
      </c>
      <c r="B72" s="116">
        <v>11</v>
      </c>
      <c r="C72" s="119" t="s">
        <v>95</v>
      </c>
      <c r="D72" s="44">
        <v>0</v>
      </c>
      <c r="E72" s="27" t="s">
        <v>18</v>
      </c>
      <c r="F72" s="145"/>
      <c r="G72" s="72">
        <f t="shared" si="4"/>
        <v>0</v>
      </c>
      <c r="H72" s="92"/>
    </row>
    <row r="73" spans="1:8" ht="15" customHeight="1" x14ac:dyDescent="0.2">
      <c r="A73" s="120" t="s">
        <v>9</v>
      </c>
      <c r="B73" s="116">
        <v>12</v>
      </c>
      <c r="C73" s="119" t="s">
        <v>88</v>
      </c>
      <c r="D73" s="44">
        <v>0</v>
      </c>
      <c r="E73" s="27" t="s">
        <v>11</v>
      </c>
      <c r="F73" s="145"/>
      <c r="G73" s="72">
        <f t="shared" si="4"/>
        <v>0</v>
      </c>
      <c r="H73" s="92"/>
    </row>
    <row r="74" spans="1:8" ht="15" customHeight="1" x14ac:dyDescent="0.2">
      <c r="A74" s="120" t="s">
        <v>9</v>
      </c>
      <c r="B74" s="116">
        <v>13</v>
      </c>
      <c r="C74" s="119" t="s">
        <v>54</v>
      </c>
      <c r="D74" s="44">
        <v>754</v>
      </c>
      <c r="E74" s="27" t="s">
        <v>21</v>
      </c>
      <c r="F74" s="145"/>
      <c r="G74" s="72">
        <f t="shared" si="4"/>
        <v>0</v>
      </c>
      <c r="H74" s="92"/>
    </row>
    <row r="75" spans="1:8" ht="15" customHeight="1" x14ac:dyDescent="0.2">
      <c r="A75" s="115" t="s">
        <v>9</v>
      </c>
      <c r="B75" s="116">
        <v>14</v>
      </c>
      <c r="C75" s="119" t="s">
        <v>115</v>
      </c>
      <c r="D75" s="44">
        <v>0</v>
      </c>
      <c r="E75" s="27" t="s">
        <v>18</v>
      </c>
      <c r="F75" s="145"/>
      <c r="G75" s="72">
        <f t="shared" si="4"/>
        <v>0</v>
      </c>
      <c r="H75" s="92"/>
    </row>
    <row r="76" spans="1:8" ht="15" customHeight="1" x14ac:dyDescent="0.2">
      <c r="A76" s="115" t="s">
        <v>9</v>
      </c>
      <c r="B76" s="116">
        <v>15</v>
      </c>
      <c r="C76" s="119" t="s">
        <v>116</v>
      </c>
      <c r="D76" s="44">
        <v>0</v>
      </c>
      <c r="E76" s="27" t="s">
        <v>18</v>
      </c>
      <c r="F76" s="145"/>
      <c r="G76" s="72">
        <f t="shared" si="4"/>
        <v>0</v>
      </c>
      <c r="H76" s="92"/>
    </row>
    <row r="77" spans="1:8" ht="15" customHeight="1" x14ac:dyDescent="0.2">
      <c r="A77" s="115" t="s">
        <v>9</v>
      </c>
      <c r="B77" s="116">
        <v>16</v>
      </c>
      <c r="C77" s="98" t="s">
        <v>31</v>
      </c>
      <c r="D77" s="44">
        <v>140</v>
      </c>
      <c r="E77" s="27" t="s">
        <v>12</v>
      </c>
      <c r="F77" s="147"/>
      <c r="G77" s="72">
        <f t="shared" si="4"/>
        <v>0</v>
      </c>
      <c r="H77" s="92"/>
    </row>
    <row r="78" spans="1:8" s="60" customFormat="1" ht="15" customHeight="1" thickBot="1" x14ac:dyDescent="0.25">
      <c r="A78" s="121" t="s">
        <v>9</v>
      </c>
      <c r="B78" s="122">
        <v>17</v>
      </c>
      <c r="C78" s="123" t="s">
        <v>201</v>
      </c>
      <c r="D78" s="44">
        <v>1</v>
      </c>
      <c r="E78" s="63" t="s">
        <v>117</v>
      </c>
      <c r="F78" s="57">
        <v>30000</v>
      </c>
      <c r="G78" s="74">
        <f>F78*D78</f>
        <v>30000</v>
      </c>
      <c r="H78" s="92"/>
    </row>
    <row r="79" spans="1:8" ht="15" customHeight="1" thickBot="1" x14ac:dyDescent="0.25">
      <c r="A79" s="218"/>
      <c r="B79" s="219"/>
      <c r="C79" s="190" t="s">
        <v>13</v>
      </c>
      <c r="D79" s="191"/>
      <c r="E79" s="192"/>
      <c r="F79" s="43" t="s">
        <v>8</v>
      </c>
      <c r="G79" s="75">
        <f>SUM(G62:G78)</f>
        <v>30000</v>
      </c>
      <c r="H79" s="92"/>
    </row>
    <row r="80" spans="1:8" ht="45" customHeight="1" x14ac:dyDescent="0.2">
      <c r="A80" s="206" t="s">
        <v>14</v>
      </c>
      <c r="B80" s="207"/>
      <c r="C80" s="185" t="s">
        <v>42</v>
      </c>
      <c r="D80" s="185"/>
      <c r="E80" s="185"/>
      <c r="F80" s="185"/>
      <c r="G80" s="186"/>
      <c r="H80" s="92"/>
    </row>
    <row r="81" spans="1:8" ht="15" customHeight="1" x14ac:dyDescent="0.2">
      <c r="A81" s="49" t="s">
        <v>14</v>
      </c>
      <c r="B81" s="27">
        <v>1</v>
      </c>
      <c r="C81" s="28" t="s">
        <v>179</v>
      </c>
      <c r="D81" s="44">
        <v>10</v>
      </c>
      <c r="E81" s="27" t="s">
        <v>12</v>
      </c>
      <c r="F81" s="145"/>
      <c r="G81" s="72">
        <f>D81*(F81)</f>
        <v>0</v>
      </c>
      <c r="H81" s="92"/>
    </row>
    <row r="82" spans="1:8" ht="15" customHeight="1" x14ac:dyDescent="0.2">
      <c r="A82" s="49" t="s">
        <v>14</v>
      </c>
      <c r="B82" s="27">
        <v>2</v>
      </c>
      <c r="C82" s="28" t="s">
        <v>77</v>
      </c>
      <c r="D82" s="44">
        <v>0</v>
      </c>
      <c r="E82" s="27" t="s">
        <v>21</v>
      </c>
      <c r="F82" s="147"/>
      <c r="G82" s="72">
        <f t="shared" ref="G82:G99" si="5">D82*(F82)</f>
        <v>0</v>
      </c>
      <c r="H82" s="92"/>
    </row>
    <row r="83" spans="1:8" ht="15" customHeight="1" x14ac:dyDescent="0.2">
      <c r="A83" s="49" t="s">
        <v>14</v>
      </c>
      <c r="B83" s="27">
        <v>3</v>
      </c>
      <c r="C83" s="28" t="s">
        <v>173</v>
      </c>
      <c r="D83" s="44">
        <v>0</v>
      </c>
      <c r="E83" s="27" t="s">
        <v>21</v>
      </c>
      <c r="F83" s="147"/>
      <c r="G83" s="72">
        <f t="shared" si="5"/>
        <v>0</v>
      </c>
      <c r="H83" s="92"/>
    </row>
    <row r="84" spans="1:8" ht="15" customHeight="1" x14ac:dyDescent="0.2">
      <c r="A84" s="49" t="s">
        <v>14</v>
      </c>
      <c r="B84" s="27">
        <v>4</v>
      </c>
      <c r="C84" s="28" t="s">
        <v>85</v>
      </c>
      <c r="D84" s="44">
        <v>0</v>
      </c>
      <c r="E84" s="27" t="s">
        <v>43</v>
      </c>
      <c r="F84" s="147"/>
      <c r="G84" s="72">
        <f t="shared" si="5"/>
        <v>0</v>
      </c>
      <c r="H84" s="92"/>
    </row>
    <row r="85" spans="1:8" ht="15" customHeight="1" x14ac:dyDescent="0.2">
      <c r="A85" s="49" t="s">
        <v>14</v>
      </c>
      <c r="B85" s="27">
        <v>5</v>
      </c>
      <c r="C85" s="28" t="s">
        <v>108</v>
      </c>
      <c r="D85" s="44">
        <v>0</v>
      </c>
      <c r="E85" s="27" t="s">
        <v>43</v>
      </c>
      <c r="F85" s="147"/>
      <c r="G85" s="72">
        <f t="shared" si="5"/>
        <v>0</v>
      </c>
      <c r="H85" s="92"/>
    </row>
    <row r="86" spans="1:8" ht="15" customHeight="1" x14ac:dyDescent="0.2">
      <c r="A86" s="49" t="s">
        <v>14</v>
      </c>
      <c r="B86" s="27">
        <v>6</v>
      </c>
      <c r="C86" s="28" t="s">
        <v>107</v>
      </c>
      <c r="D86" s="44">
        <v>0</v>
      </c>
      <c r="E86" s="27" t="s">
        <v>43</v>
      </c>
      <c r="F86" s="145"/>
      <c r="G86" s="72">
        <f t="shared" si="5"/>
        <v>0</v>
      </c>
      <c r="H86" s="92"/>
    </row>
    <row r="87" spans="1:8" ht="15" customHeight="1" x14ac:dyDescent="0.2">
      <c r="A87" s="49" t="s">
        <v>14</v>
      </c>
      <c r="B87" s="27">
        <v>7</v>
      </c>
      <c r="C87" s="28" t="s">
        <v>109</v>
      </c>
      <c r="D87" s="44">
        <v>0</v>
      </c>
      <c r="E87" s="27" t="s">
        <v>21</v>
      </c>
      <c r="F87" s="145"/>
      <c r="G87" s="72">
        <f t="shared" si="5"/>
        <v>0</v>
      </c>
      <c r="H87" s="92"/>
    </row>
    <row r="88" spans="1:8" ht="15" customHeight="1" x14ac:dyDescent="0.2">
      <c r="A88" s="49" t="s">
        <v>14</v>
      </c>
      <c r="B88" s="27">
        <v>8</v>
      </c>
      <c r="C88" s="28" t="s">
        <v>128</v>
      </c>
      <c r="D88" s="44">
        <v>0</v>
      </c>
      <c r="E88" s="27" t="s">
        <v>43</v>
      </c>
      <c r="F88" s="145"/>
      <c r="G88" s="72">
        <f t="shared" si="5"/>
        <v>0</v>
      </c>
      <c r="H88" s="92"/>
    </row>
    <row r="89" spans="1:8" ht="15" customHeight="1" x14ac:dyDescent="0.2">
      <c r="A89" s="49" t="s">
        <v>14</v>
      </c>
      <c r="B89" s="27">
        <v>9</v>
      </c>
      <c r="C89" s="28" t="s">
        <v>47</v>
      </c>
      <c r="D89" s="44">
        <v>0</v>
      </c>
      <c r="E89" s="27" t="s">
        <v>43</v>
      </c>
      <c r="F89" s="145"/>
      <c r="G89" s="72">
        <f t="shared" si="5"/>
        <v>0</v>
      </c>
      <c r="H89" s="92"/>
    </row>
    <row r="90" spans="1:8" ht="15" customHeight="1" x14ac:dyDescent="0.2">
      <c r="A90" s="49" t="s">
        <v>14</v>
      </c>
      <c r="B90" s="27">
        <v>10</v>
      </c>
      <c r="C90" s="28" t="s">
        <v>46</v>
      </c>
      <c r="D90" s="44">
        <v>0</v>
      </c>
      <c r="E90" s="69" t="s">
        <v>21</v>
      </c>
      <c r="F90" s="145"/>
      <c r="G90" s="72">
        <f t="shared" si="5"/>
        <v>0</v>
      </c>
      <c r="H90" s="93"/>
    </row>
    <row r="91" spans="1:8" ht="15" customHeight="1" x14ac:dyDescent="0.2">
      <c r="A91" s="49" t="s">
        <v>14</v>
      </c>
      <c r="B91" s="27">
        <v>11</v>
      </c>
      <c r="C91" s="28" t="s">
        <v>111</v>
      </c>
      <c r="D91" s="44">
        <v>0</v>
      </c>
      <c r="E91" s="69" t="s">
        <v>43</v>
      </c>
      <c r="F91" s="145"/>
      <c r="G91" s="72">
        <f t="shared" si="5"/>
        <v>0</v>
      </c>
      <c r="H91" s="93"/>
    </row>
    <row r="92" spans="1:8" ht="15" customHeight="1" x14ac:dyDescent="0.2">
      <c r="A92" s="120" t="s">
        <v>14</v>
      </c>
      <c r="B92" s="116">
        <v>12</v>
      </c>
      <c r="C92" s="119" t="s">
        <v>112</v>
      </c>
      <c r="D92" s="44">
        <v>0</v>
      </c>
      <c r="E92" s="27" t="s">
        <v>43</v>
      </c>
      <c r="F92" s="145"/>
      <c r="G92" s="72">
        <f t="shared" si="5"/>
        <v>0</v>
      </c>
      <c r="H92" s="92"/>
    </row>
    <row r="93" spans="1:8" ht="15" customHeight="1" x14ac:dyDescent="0.2">
      <c r="A93" s="120" t="s">
        <v>14</v>
      </c>
      <c r="B93" s="116">
        <v>13</v>
      </c>
      <c r="C93" s="119" t="s">
        <v>191</v>
      </c>
      <c r="D93" s="44">
        <v>0</v>
      </c>
      <c r="E93" s="27" t="s">
        <v>43</v>
      </c>
      <c r="F93" s="145"/>
      <c r="G93" s="72">
        <f t="shared" si="5"/>
        <v>0</v>
      </c>
      <c r="H93" s="92"/>
    </row>
    <row r="94" spans="1:8" ht="15" customHeight="1" x14ac:dyDescent="0.2">
      <c r="A94" s="120" t="s">
        <v>14</v>
      </c>
      <c r="B94" s="116">
        <v>14</v>
      </c>
      <c r="C94" s="119" t="s">
        <v>114</v>
      </c>
      <c r="D94" s="44">
        <v>0</v>
      </c>
      <c r="E94" s="27" t="s">
        <v>21</v>
      </c>
      <c r="F94" s="145"/>
      <c r="G94" s="72">
        <f t="shared" si="5"/>
        <v>0</v>
      </c>
      <c r="H94" s="92"/>
    </row>
    <row r="95" spans="1:8" ht="15" customHeight="1" x14ac:dyDescent="0.2">
      <c r="A95" s="120" t="s">
        <v>14</v>
      </c>
      <c r="B95" s="116">
        <v>15</v>
      </c>
      <c r="C95" s="119" t="s">
        <v>44</v>
      </c>
      <c r="D95" s="44">
        <v>0</v>
      </c>
      <c r="E95" s="27" t="s">
        <v>21</v>
      </c>
      <c r="F95" s="145"/>
      <c r="G95" s="72">
        <f t="shared" si="5"/>
        <v>0</v>
      </c>
      <c r="H95" s="92"/>
    </row>
    <row r="96" spans="1:8" ht="15" customHeight="1" x14ac:dyDescent="0.2">
      <c r="A96" s="120" t="s">
        <v>14</v>
      </c>
      <c r="B96" s="116">
        <v>16</v>
      </c>
      <c r="C96" s="119" t="s">
        <v>93</v>
      </c>
      <c r="D96" s="44">
        <v>135</v>
      </c>
      <c r="E96" s="27" t="s">
        <v>21</v>
      </c>
      <c r="F96" s="145"/>
      <c r="G96" s="72">
        <f t="shared" si="5"/>
        <v>0</v>
      </c>
      <c r="H96" s="92"/>
    </row>
    <row r="97" spans="1:8" ht="15" customHeight="1" x14ac:dyDescent="0.2">
      <c r="A97" s="120" t="s">
        <v>14</v>
      </c>
      <c r="B97" s="116">
        <v>17</v>
      </c>
      <c r="C97" s="119" t="s">
        <v>94</v>
      </c>
      <c r="D97" s="44">
        <v>877</v>
      </c>
      <c r="E97" s="27" t="s">
        <v>21</v>
      </c>
      <c r="F97" s="145"/>
      <c r="G97" s="72">
        <f t="shared" si="5"/>
        <v>0</v>
      </c>
      <c r="H97" s="92"/>
    </row>
    <row r="98" spans="1:8" ht="15" customHeight="1" x14ac:dyDescent="0.2">
      <c r="A98" s="120" t="s">
        <v>14</v>
      </c>
      <c r="B98" s="116">
        <v>18</v>
      </c>
      <c r="C98" s="119" t="s">
        <v>155</v>
      </c>
      <c r="D98" s="44">
        <v>0</v>
      </c>
      <c r="E98" s="27" t="s">
        <v>21</v>
      </c>
      <c r="F98" s="145"/>
      <c r="G98" s="72">
        <f t="shared" si="5"/>
        <v>0</v>
      </c>
      <c r="H98" s="92"/>
    </row>
    <row r="99" spans="1:8" ht="15" customHeight="1" x14ac:dyDescent="0.2">
      <c r="A99" s="49" t="s">
        <v>14</v>
      </c>
      <c r="B99" s="27">
        <v>19</v>
      </c>
      <c r="C99" s="28" t="s">
        <v>45</v>
      </c>
      <c r="D99" s="44">
        <v>120</v>
      </c>
      <c r="E99" s="27" t="s">
        <v>12</v>
      </c>
      <c r="F99" s="145"/>
      <c r="G99" s="72">
        <f t="shared" si="5"/>
        <v>0</v>
      </c>
      <c r="H99" s="92"/>
    </row>
    <row r="100" spans="1:8" s="60" customFormat="1" ht="15" customHeight="1" thickBot="1" x14ac:dyDescent="0.25">
      <c r="A100" s="64" t="s">
        <v>14</v>
      </c>
      <c r="B100" s="36">
        <v>20</v>
      </c>
      <c r="C100" s="65" t="s">
        <v>196</v>
      </c>
      <c r="D100" s="44">
        <v>0</v>
      </c>
      <c r="E100" s="63" t="s">
        <v>117</v>
      </c>
      <c r="F100" s="57" t="s">
        <v>129</v>
      </c>
      <c r="G100" s="74" t="s">
        <v>129</v>
      </c>
      <c r="H100" s="92"/>
    </row>
    <row r="101" spans="1:8" ht="15" customHeight="1" thickBot="1" x14ac:dyDescent="0.25">
      <c r="A101" s="216"/>
      <c r="B101" s="217"/>
      <c r="C101" s="196" t="s">
        <v>19</v>
      </c>
      <c r="D101" s="197"/>
      <c r="E101" s="198"/>
      <c r="F101" s="37" t="s">
        <v>8</v>
      </c>
      <c r="G101" s="78">
        <f>SUM(G81:G100)</f>
        <v>0</v>
      </c>
      <c r="H101" s="92"/>
    </row>
    <row r="102" spans="1:8" ht="45" customHeight="1" x14ac:dyDescent="0.2">
      <c r="A102" s="206" t="s">
        <v>20</v>
      </c>
      <c r="B102" s="207"/>
      <c r="C102" s="183" t="s">
        <v>41</v>
      </c>
      <c r="D102" s="183"/>
      <c r="E102" s="183"/>
      <c r="F102" s="183"/>
      <c r="G102" s="184"/>
      <c r="H102" s="92"/>
    </row>
    <row r="103" spans="1:8" ht="15" customHeight="1" x14ac:dyDescent="0.2">
      <c r="A103" s="50" t="s">
        <v>20</v>
      </c>
      <c r="B103" s="27">
        <v>1</v>
      </c>
      <c r="C103" s="28" t="s">
        <v>63</v>
      </c>
      <c r="D103" s="44">
        <v>153</v>
      </c>
      <c r="E103" s="27" t="s">
        <v>11</v>
      </c>
      <c r="F103" s="145"/>
      <c r="G103" s="72">
        <f t="shared" ref="G103:G125" si="6">D103*(F103)</f>
        <v>0</v>
      </c>
      <c r="H103" s="92"/>
    </row>
    <row r="104" spans="1:8" ht="15" customHeight="1" x14ac:dyDescent="0.2">
      <c r="A104" s="50" t="s">
        <v>20</v>
      </c>
      <c r="B104" s="27">
        <v>2</v>
      </c>
      <c r="C104" s="28" t="s">
        <v>64</v>
      </c>
      <c r="D104" s="44">
        <v>70</v>
      </c>
      <c r="E104" s="27" t="s">
        <v>11</v>
      </c>
      <c r="F104" s="145"/>
      <c r="G104" s="72">
        <f t="shared" si="6"/>
        <v>0</v>
      </c>
      <c r="H104" s="92"/>
    </row>
    <row r="105" spans="1:8" ht="15" customHeight="1" x14ac:dyDescent="0.2">
      <c r="A105" s="50" t="s">
        <v>20</v>
      </c>
      <c r="B105" s="27">
        <v>3</v>
      </c>
      <c r="C105" s="28" t="s">
        <v>65</v>
      </c>
      <c r="D105" s="44">
        <v>0</v>
      </c>
      <c r="E105" s="27" t="s">
        <v>11</v>
      </c>
      <c r="F105" s="145"/>
      <c r="G105" s="72">
        <f t="shared" si="6"/>
        <v>0</v>
      </c>
      <c r="H105" s="92"/>
    </row>
    <row r="106" spans="1:8" ht="15" customHeight="1" x14ac:dyDescent="0.2">
      <c r="A106" s="50" t="s">
        <v>20</v>
      </c>
      <c r="B106" s="27">
        <v>4</v>
      </c>
      <c r="C106" s="28" t="s">
        <v>68</v>
      </c>
      <c r="D106" s="44">
        <v>17</v>
      </c>
      <c r="E106" s="27" t="s">
        <v>11</v>
      </c>
      <c r="F106" s="145"/>
      <c r="G106" s="72">
        <f t="shared" si="6"/>
        <v>0</v>
      </c>
      <c r="H106" s="92"/>
    </row>
    <row r="107" spans="1:8" ht="15" customHeight="1" x14ac:dyDescent="0.2">
      <c r="A107" s="124" t="s">
        <v>20</v>
      </c>
      <c r="B107" s="116">
        <v>5</v>
      </c>
      <c r="C107" s="119" t="s">
        <v>181</v>
      </c>
      <c r="D107" s="44">
        <v>17</v>
      </c>
      <c r="E107" s="27" t="s">
        <v>11</v>
      </c>
      <c r="F107" s="145"/>
      <c r="G107" s="72">
        <f t="shared" si="6"/>
        <v>0</v>
      </c>
      <c r="H107" s="92"/>
    </row>
    <row r="108" spans="1:8" ht="15" customHeight="1" x14ac:dyDescent="0.2">
      <c r="A108" s="124" t="s">
        <v>20</v>
      </c>
      <c r="B108" s="116">
        <v>6</v>
      </c>
      <c r="C108" s="119" t="s">
        <v>156</v>
      </c>
      <c r="D108" s="44">
        <v>16</v>
      </c>
      <c r="E108" s="27" t="s">
        <v>11</v>
      </c>
      <c r="F108" s="145"/>
      <c r="G108" s="72">
        <f t="shared" si="6"/>
        <v>0</v>
      </c>
      <c r="H108" s="92"/>
    </row>
    <row r="109" spans="1:8" ht="15" customHeight="1" x14ac:dyDescent="0.2">
      <c r="A109" s="124" t="s">
        <v>20</v>
      </c>
      <c r="B109" s="116">
        <v>7</v>
      </c>
      <c r="C109" s="119" t="s">
        <v>182</v>
      </c>
      <c r="D109" s="44">
        <v>0</v>
      </c>
      <c r="E109" s="27" t="s">
        <v>11</v>
      </c>
      <c r="F109" s="145"/>
      <c r="G109" s="72">
        <f t="shared" si="6"/>
        <v>0</v>
      </c>
      <c r="H109" s="92"/>
    </row>
    <row r="110" spans="1:8" ht="15" customHeight="1" x14ac:dyDescent="0.2">
      <c r="A110" s="124" t="s">
        <v>20</v>
      </c>
      <c r="B110" s="116">
        <v>8</v>
      </c>
      <c r="C110" s="119" t="s">
        <v>183</v>
      </c>
      <c r="D110" s="44">
        <v>18</v>
      </c>
      <c r="E110" s="27" t="s">
        <v>11</v>
      </c>
      <c r="F110" s="145"/>
      <c r="G110" s="72">
        <f t="shared" si="6"/>
        <v>0</v>
      </c>
      <c r="H110" s="92"/>
    </row>
    <row r="111" spans="1:8" ht="15" customHeight="1" x14ac:dyDescent="0.2">
      <c r="A111" s="124" t="s">
        <v>20</v>
      </c>
      <c r="B111" s="116">
        <v>9</v>
      </c>
      <c r="C111" s="119" t="s">
        <v>184</v>
      </c>
      <c r="D111" s="44">
        <v>9</v>
      </c>
      <c r="E111" s="27" t="s">
        <v>11</v>
      </c>
      <c r="F111" s="145"/>
      <c r="G111" s="72">
        <f t="shared" si="6"/>
        <v>0</v>
      </c>
      <c r="H111" s="92"/>
    </row>
    <row r="112" spans="1:8" ht="15" customHeight="1" x14ac:dyDescent="0.2">
      <c r="A112" s="124" t="s">
        <v>20</v>
      </c>
      <c r="B112" s="116">
        <v>10</v>
      </c>
      <c r="C112" s="119" t="s">
        <v>219</v>
      </c>
      <c r="D112" s="44">
        <v>21</v>
      </c>
      <c r="E112" s="27" t="s">
        <v>11</v>
      </c>
      <c r="F112" s="145"/>
      <c r="G112" s="72">
        <f t="shared" si="6"/>
        <v>0</v>
      </c>
      <c r="H112" s="92"/>
    </row>
    <row r="113" spans="1:8" ht="15" customHeight="1" x14ac:dyDescent="0.2">
      <c r="A113" s="124" t="s">
        <v>20</v>
      </c>
      <c r="B113" s="116">
        <v>11</v>
      </c>
      <c r="C113" s="119" t="s">
        <v>185</v>
      </c>
      <c r="D113" s="44">
        <v>10</v>
      </c>
      <c r="E113" s="27" t="s">
        <v>11</v>
      </c>
      <c r="F113" s="145"/>
      <c r="G113" s="72">
        <f t="shared" si="6"/>
        <v>0</v>
      </c>
      <c r="H113" s="92"/>
    </row>
    <row r="114" spans="1:8" ht="15" customHeight="1" x14ac:dyDescent="0.2">
      <c r="A114" s="124" t="s">
        <v>20</v>
      </c>
      <c r="B114" s="116">
        <v>12</v>
      </c>
      <c r="C114" s="119" t="s">
        <v>186</v>
      </c>
      <c r="D114" s="44">
        <v>0</v>
      </c>
      <c r="E114" s="27" t="s">
        <v>11</v>
      </c>
      <c r="F114" s="145"/>
      <c r="G114" s="72">
        <f t="shared" si="6"/>
        <v>0</v>
      </c>
      <c r="H114" s="92"/>
    </row>
    <row r="115" spans="1:8" ht="15" customHeight="1" x14ac:dyDescent="0.2">
      <c r="A115" s="124" t="s">
        <v>20</v>
      </c>
      <c r="B115" s="116">
        <v>13</v>
      </c>
      <c r="C115" s="119" t="s">
        <v>99</v>
      </c>
      <c r="D115" s="44">
        <v>0</v>
      </c>
      <c r="E115" s="27" t="s">
        <v>11</v>
      </c>
      <c r="F115" s="145"/>
      <c r="G115" s="72">
        <f t="shared" si="6"/>
        <v>0</v>
      </c>
      <c r="H115" s="92"/>
    </row>
    <row r="116" spans="1:8" ht="15" customHeight="1" x14ac:dyDescent="0.2">
      <c r="A116" s="124" t="s">
        <v>20</v>
      </c>
      <c r="B116" s="116">
        <v>14</v>
      </c>
      <c r="C116" s="119" t="s">
        <v>100</v>
      </c>
      <c r="D116" s="44">
        <v>0</v>
      </c>
      <c r="E116" s="27" t="s">
        <v>11</v>
      </c>
      <c r="F116" s="145"/>
      <c r="G116" s="72">
        <f t="shared" si="6"/>
        <v>0</v>
      </c>
      <c r="H116" s="92"/>
    </row>
    <row r="117" spans="1:8" ht="15" customHeight="1" x14ac:dyDescent="0.2">
      <c r="A117" s="124" t="s">
        <v>20</v>
      </c>
      <c r="B117" s="116">
        <v>15</v>
      </c>
      <c r="C117" s="119" t="s">
        <v>96</v>
      </c>
      <c r="D117" s="44">
        <v>0</v>
      </c>
      <c r="E117" s="27" t="s">
        <v>11</v>
      </c>
      <c r="F117" s="145"/>
      <c r="G117" s="72">
        <f t="shared" si="6"/>
        <v>0</v>
      </c>
      <c r="H117" s="92"/>
    </row>
    <row r="118" spans="1:8" ht="15" customHeight="1" x14ac:dyDescent="0.2">
      <c r="A118" s="124" t="s">
        <v>20</v>
      </c>
      <c r="B118" s="116">
        <v>16</v>
      </c>
      <c r="C118" s="119" t="s">
        <v>187</v>
      </c>
      <c r="D118" s="44">
        <v>0</v>
      </c>
      <c r="E118" s="27" t="s">
        <v>11</v>
      </c>
      <c r="F118" s="145"/>
      <c r="G118" s="72">
        <f t="shared" si="6"/>
        <v>0</v>
      </c>
      <c r="H118" s="92"/>
    </row>
    <row r="119" spans="1:8" ht="15" customHeight="1" x14ac:dyDescent="0.2">
      <c r="A119" s="124" t="s">
        <v>20</v>
      </c>
      <c r="B119" s="116">
        <v>17</v>
      </c>
      <c r="C119" s="119" t="s">
        <v>67</v>
      </c>
      <c r="D119" s="44">
        <v>9</v>
      </c>
      <c r="E119" s="27" t="s">
        <v>11</v>
      </c>
      <c r="F119" s="145"/>
      <c r="G119" s="72">
        <f t="shared" si="6"/>
        <v>0</v>
      </c>
      <c r="H119" s="92"/>
    </row>
    <row r="120" spans="1:8" ht="15" customHeight="1" x14ac:dyDescent="0.2">
      <c r="A120" s="124" t="s">
        <v>20</v>
      </c>
      <c r="B120" s="116">
        <v>18</v>
      </c>
      <c r="C120" s="119" t="s">
        <v>69</v>
      </c>
      <c r="D120" s="44">
        <v>2</v>
      </c>
      <c r="E120" s="27" t="s">
        <v>11</v>
      </c>
      <c r="F120" s="145"/>
      <c r="G120" s="72">
        <f t="shared" si="6"/>
        <v>0</v>
      </c>
      <c r="H120" s="92"/>
    </row>
    <row r="121" spans="1:8" ht="15" customHeight="1" x14ac:dyDescent="0.2">
      <c r="A121" s="124" t="s">
        <v>20</v>
      </c>
      <c r="B121" s="116">
        <v>19</v>
      </c>
      <c r="C121" s="119" t="s">
        <v>221</v>
      </c>
      <c r="D121" s="44">
        <v>0</v>
      </c>
      <c r="E121" s="27" t="s">
        <v>11</v>
      </c>
      <c r="F121" s="145"/>
      <c r="G121" s="72">
        <f t="shared" si="6"/>
        <v>0</v>
      </c>
      <c r="H121" s="92"/>
    </row>
    <row r="122" spans="1:8" ht="15" customHeight="1" x14ac:dyDescent="0.2">
      <c r="A122" s="124" t="s">
        <v>20</v>
      </c>
      <c r="B122" s="116">
        <v>20</v>
      </c>
      <c r="C122" s="119" t="s">
        <v>175</v>
      </c>
      <c r="D122" s="44">
        <v>0</v>
      </c>
      <c r="E122" s="27" t="s">
        <v>57</v>
      </c>
      <c r="F122" s="145"/>
      <c r="G122" s="72">
        <f t="shared" si="6"/>
        <v>0</v>
      </c>
      <c r="H122" s="92"/>
    </row>
    <row r="123" spans="1:8" ht="15" customHeight="1" x14ac:dyDescent="0.2">
      <c r="A123" s="124" t="s">
        <v>20</v>
      </c>
      <c r="B123" s="116">
        <v>21</v>
      </c>
      <c r="C123" s="119" t="s">
        <v>157</v>
      </c>
      <c r="D123" s="44">
        <v>0</v>
      </c>
      <c r="E123" s="27" t="s">
        <v>11</v>
      </c>
      <c r="F123" s="145"/>
      <c r="G123" s="72">
        <f t="shared" si="6"/>
        <v>0</v>
      </c>
      <c r="H123" s="92"/>
    </row>
    <row r="124" spans="1:8" ht="15" customHeight="1" x14ac:dyDescent="0.2">
      <c r="A124" s="50" t="s">
        <v>20</v>
      </c>
      <c r="B124" s="27">
        <v>22</v>
      </c>
      <c r="C124" s="119" t="s">
        <v>87</v>
      </c>
      <c r="D124" s="44">
        <v>7</v>
      </c>
      <c r="E124" s="27" t="s">
        <v>11</v>
      </c>
      <c r="F124" s="145"/>
      <c r="G124" s="72">
        <f t="shared" si="6"/>
        <v>0</v>
      </c>
      <c r="H124" s="92"/>
    </row>
    <row r="125" spans="1:8" ht="15" customHeight="1" thickBot="1" x14ac:dyDescent="0.25">
      <c r="A125" s="51" t="s">
        <v>20</v>
      </c>
      <c r="B125" s="36">
        <v>23</v>
      </c>
      <c r="C125" s="38" t="s">
        <v>97</v>
      </c>
      <c r="D125" s="44">
        <v>40</v>
      </c>
      <c r="E125" s="36" t="s">
        <v>12</v>
      </c>
      <c r="F125" s="146"/>
      <c r="G125" s="76">
        <f t="shared" si="6"/>
        <v>0</v>
      </c>
      <c r="H125" s="92"/>
    </row>
    <row r="126" spans="1:8" ht="15" customHeight="1" thickBot="1" x14ac:dyDescent="0.25">
      <c r="A126" s="210"/>
      <c r="B126" s="211"/>
      <c r="C126" s="190" t="s">
        <v>33</v>
      </c>
      <c r="D126" s="191"/>
      <c r="E126" s="192"/>
      <c r="F126" s="43" t="s">
        <v>8</v>
      </c>
      <c r="G126" s="75">
        <f>SUM(G103:G125)</f>
        <v>0</v>
      </c>
      <c r="H126" s="92"/>
    </row>
    <row r="127" spans="1:8" ht="45" customHeight="1" x14ac:dyDescent="0.2">
      <c r="A127" s="206" t="s">
        <v>22</v>
      </c>
      <c r="B127" s="207"/>
      <c r="C127" s="185" t="s">
        <v>15</v>
      </c>
      <c r="D127" s="185"/>
      <c r="E127" s="185"/>
      <c r="F127" s="185"/>
      <c r="G127" s="186"/>
      <c r="H127" s="92"/>
    </row>
    <row r="128" spans="1:8" ht="15" customHeight="1" x14ac:dyDescent="0.2">
      <c r="A128" s="49" t="s">
        <v>22</v>
      </c>
      <c r="B128" s="27">
        <v>1</v>
      </c>
      <c r="C128" s="28" t="s">
        <v>16</v>
      </c>
      <c r="D128" s="44">
        <v>42</v>
      </c>
      <c r="E128" s="27" t="s">
        <v>18</v>
      </c>
      <c r="F128" s="145"/>
      <c r="G128" s="72">
        <f t="shared" ref="G128:G134" si="7">D128*(F128)</f>
        <v>0</v>
      </c>
      <c r="H128" s="92"/>
    </row>
    <row r="129" spans="1:8" ht="15" customHeight="1" x14ac:dyDescent="0.2">
      <c r="A129" s="49" t="s">
        <v>22</v>
      </c>
      <c r="B129" s="27">
        <v>2</v>
      </c>
      <c r="C129" s="32" t="s">
        <v>171</v>
      </c>
      <c r="D129" s="44">
        <v>42</v>
      </c>
      <c r="E129" s="27" t="s">
        <v>18</v>
      </c>
      <c r="F129" s="145"/>
      <c r="G129" s="72">
        <f t="shared" si="7"/>
        <v>0</v>
      </c>
      <c r="H129" s="92"/>
    </row>
    <row r="130" spans="1:8" ht="15" customHeight="1" x14ac:dyDescent="0.2">
      <c r="A130" s="49" t="s">
        <v>22</v>
      </c>
      <c r="B130" s="27">
        <v>3</v>
      </c>
      <c r="C130" s="32" t="s">
        <v>17</v>
      </c>
      <c r="D130" s="44">
        <v>14</v>
      </c>
      <c r="E130" s="27" t="s">
        <v>18</v>
      </c>
      <c r="F130" s="145"/>
      <c r="G130" s="72">
        <f t="shared" si="7"/>
        <v>0</v>
      </c>
      <c r="H130" s="92"/>
    </row>
    <row r="131" spans="1:8" ht="15" customHeight="1" x14ac:dyDescent="0.2">
      <c r="A131" s="49" t="s">
        <v>22</v>
      </c>
      <c r="B131" s="27">
        <v>4</v>
      </c>
      <c r="C131" s="32" t="s">
        <v>124</v>
      </c>
      <c r="D131" s="44">
        <v>0</v>
      </c>
      <c r="E131" s="27" t="s">
        <v>18</v>
      </c>
      <c r="F131" s="145"/>
      <c r="G131" s="72">
        <f t="shared" si="7"/>
        <v>0</v>
      </c>
      <c r="H131" s="92"/>
    </row>
    <row r="132" spans="1:8" ht="15" customHeight="1" x14ac:dyDescent="0.2">
      <c r="A132" s="49" t="s">
        <v>22</v>
      </c>
      <c r="B132" s="27">
        <v>5</v>
      </c>
      <c r="C132" s="32" t="s">
        <v>125</v>
      </c>
      <c r="D132" s="44">
        <v>0</v>
      </c>
      <c r="E132" s="27" t="s">
        <v>18</v>
      </c>
      <c r="F132" s="145"/>
      <c r="G132" s="72">
        <f t="shared" si="7"/>
        <v>0</v>
      </c>
      <c r="H132" s="92"/>
    </row>
    <row r="133" spans="1:8" ht="15" customHeight="1" x14ac:dyDescent="0.2">
      <c r="A133" s="49" t="s">
        <v>22</v>
      </c>
      <c r="B133" s="27">
        <v>6</v>
      </c>
      <c r="C133" s="28" t="s">
        <v>176</v>
      </c>
      <c r="D133" s="44">
        <v>42</v>
      </c>
      <c r="E133" s="27" t="s">
        <v>18</v>
      </c>
      <c r="F133" s="145"/>
      <c r="G133" s="72">
        <f t="shared" si="7"/>
        <v>0</v>
      </c>
      <c r="H133" s="92"/>
    </row>
    <row r="134" spans="1:8" ht="15" customHeight="1" x14ac:dyDescent="0.2">
      <c r="A134" s="58" t="s">
        <v>22</v>
      </c>
      <c r="B134" s="97">
        <v>7</v>
      </c>
      <c r="C134" s="59" t="s">
        <v>192</v>
      </c>
      <c r="D134" s="44">
        <v>42</v>
      </c>
      <c r="E134" s="97" t="s">
        <v>18</v>
      </c>
      <c r="F134" s="148"/>
      <c r="G134" s="77">
        <f t="shared" si="7"/>
        <v>0</v>
      </c>
      <c r="H134" s="92"/>
    </row>
    <row r="135" spans="1:8" s="60" customFormat="1" ht="15" customHeight="1" thickBot="1" x14ac:dyDescent="0.25">
      <c r="A135" s="64" t="s">
        <v>22</v>
      </c>
      <c r="B135" s="36">
        <v>8</v>
      </c>
      <c r="C135" s="65" t="s">
        <v>197</v>
      </c>
      <c r="D135" s="44">
        <v>1</v>
      </c>
      <c r="E135" s="63" t="s">
        <v>117</v>
      </c>
      <c r="F135" s="57">
        <v>20000</v>
      </c>
      <c r="G135" s="74">
        <f>F135*D135</f>
        <v>20000</v>
      </c>
      <c r="H135" s="92"/>
    </row>
    <row r="136" spans="1:8" ht="15" customHeight="1" thickBot="1" x14ac:dyDescent="0.25">
      <c r="A136" s="208"/>
      <c r="B136" s="209"/>
      <c r="C136" s="196" t="s">
        <v>23</v>
      </c>
      <c r="D136" s="197"/>
      <c r="E136" s="198"/>
      <c r="F136" s="37" t="s">
        <v>8</v>
      </c>
      <c r="G136" s="78">
        <f>SUM(G128:G135)</f>
        <v>20000</v>
      </c>
      <c r="H136" s="92"/>
    </row>
    <row r="137" spans="1:8" ht="45" customHeight="1" x14ac:dyDescent="0.2">
      <c r="A137" s="248" t="s">
        <v>24</v>
      </c>
      <c r="B137" s="249"/>
      <c r="C137" s="246" t="s">
        <v>58</v>
      </c>
      <c r="D137" s="246"/>
      <c r="E137" s="246"/>
      <c r="F137" s="246"/>
      <c r="G137" s="247"/>
      <c r="H137" s="92"/>
    </row>
    <row r="138" spans="1:8" ht="15" customHeight="1" x14ac:dyDescent="0.2">
      <c r="A138" s="49" t="s">
        <v>24</v>
      </c>
      <c r="B138" s="33">
        <v>1</v>
      </c>
      <c r="C138" s="34" t="s">
        <v>180</v>
      </c>
      <c r="D138" s="45">
        <v>50</v>
      </c>
      <c r="E138" s="33" t="s">
        <v>12</v>
      </c>
      <c r="F138" s="145"/>
      <c r="G138" s="72">
        <f t="shared" ref="G138:G159" si="8">D138*(F138)</f>
        <v>0</v>
      </c>
      <c r="H138" s="92"/>
    </row>
    <row r="139" spans="1:8" ht="15" customHeight="1" x14ac:dyDescent="0.2">
      <c r="A139" s="120" t="s">
        <v>24</v>
      </c>
      <c r="B139" s="125">
        <v>2</v>
      </c>
      <c r="C139" s="126" t="s">
        <v>195</v>
      </c>
      <c r="D139" s="45">
        <v>250</v>
      </c>
      <c r="E139" s="33" t="s">
        <v>12</v>
      </c>
      <c r="F139" s="145"/>
      <c r="G139" s="72">
        <f t="shared" si="8"/>
        <v>0</v>
      </c>
      <c r="H139" s="92"/>
    </row>
    <row r="140" spans="1:8" ht="15" customHeight="1" x14ac:dyDescent="0.2">
      <c r="A140" s="120" t="s">
        <v>24</v>
      </c>
      <c r="B140" s="125">
        <v>3</v>
      </c>
      <c r="C140" s="127" t="s">
        <v>177</v>
      </c>
      <c r="D140" s="45">
        <v>32</v>
      </c>
      <c r="E140" s="33" t="s">
        <v>11</v>
      </c>
      <c r="F140" s="145"/>
      <c r="G140" s="72">
        <f t="shared" si="8"/>
        <v>0</v>
      </c>
      <c r="H140" s="92"/>
    </row>
    <row r="141" spans="1:8" ht="15" customHeight="1" x14ac:dyDescent="0.2">
      <c r="A141" s="120" t="s">
        <v>24</v>
      </c>
      <c r="B141" s="125">
        <v>4</v>
      </c>
      <c r="C141" s="127" t="s">
        <v>158</v>
      </c>
      <c r="D141" s="45">
        <v>0</v>
      </c>
      <c r="E141" s="33" t="s">
        <v>165</v>
      </c>
      <c r="F141" s="145"/>
      <c r="G141" s="72">
        <f t="shared" si="8"/>
        <v>0</v>
      </c>
      <c r="H141" s="92"/>
    </row>
    <row r="142" spans="1:8" ht="15" customHeight="1" x14ac:dyDescent="0.2">
      <c r="A142" s="120" t="s">
        <v>24</v>
      </c>
      <c r="B142" s="125">
        <v>5</v>
      </c>
      <c r="C142" s="127" t="s">
        <v>159</v>
      </c>
      <c r="D142" s="45">
        <v>0</v>
      </c>
      <c r="E142" s="33" t="s">
        <v>11</v>
      </c>
      <c r="F142" s="145"/>
      <c r="G142" s="72">
        <f t="shared" si="8"/>
        <v>0</v>
      </c>
      <c r="H142" s="92"/>
    </row>
    <row r="143" spans="1:8" ht="15" customHeight="1" x14ac:dyDescent="0.2">
      <c r="A143" s="120" t="s">
        <v>24</v>
      </c>
      <c r="B143" s="125">
        <v>6</v>
      </c>
      <c r="C143" s="127" t="s">
        <v>126</v>
      </c>
      <c r="D143" s="45">
        <v>0</v>
      </c>
      <c r="E143" s="33" t="s">
        <v>11</v>
      </c>
      <c r="F143" s="145"/>
      <c r="G143" s="72">
        <f t="shared" si="8"/>
        <v>0</v>
      </c>
      <c r="H143" s="92"/>
    </row>
    <row r="144" spans="1:8" ht="15" customHeight="1" x14ac:dyDescent="0.2">
      <c r="A144" s="120" t="s">
        <v>24</v>
      </c>
      <c r="B144" s="125">
        <v>7</v>
      </c>
      <c r="C144" s="127" t="s">
        <v>127</v>
      </c>
      <c r="D144" s="45">
        <v>0</v>
      </c>
      <c r="E144" s="33" t="s">
        <v>4</v>
      </c>
      <c r="F144" s="145"/>
      <c r="G144" s="72">
        <f t="shared" si="8"/>
        <v>0</v>
      </c>
      <c r="H144" s="92"/>
    </row>
    <row r="145" spans="1:8" ht="15" customHeight="1" x14ac:dyDescent="0.2">
      <c r="A145" s="120" t="s">
        <v>24</v>
      </c>
      <c r="B145" s="125">
        <v>8</v>
      </c>
      <c r="C145" s="127" t="s">
        <v>174</v>
      </c>
      <c r="D145" s="45">
        <v>0</v>
      </c>
      <c r="E145" s="33" t="s">
        <v>165</v>
      </c>
      <c r="F145" s="145"/>
      <c r="G145" s="72">
        <f t="shared" si="8"/>
        <v>0</v>
      </c>
      <c r="H145" s="92"/>
    </row>
    <row r="146" spans="1:8" ht="15" customHeight="1" x14ac:dyDescent="0.2">
      <c r="A146" s="120" t="s">
        <v>24</v>
      </c>
      <c r="B146" s="125">
        <v>9</v>
      </c>
      <c r="C146" s="127" t="s">
        <v>233</v>
      </c>
      <c r="D146" s="45">
        <v>768</v>
      </c>
      <c r="E146" s="33" t="s">
        <v>166</v>
      </c>
      <c r="F146" s="145"/>
      <c r="G146" s="72">
        <f t="shared" si="8"/>
        <v>0</v>
      </c>
      <c r="H146" s="92"/>
    </row>
    <row r="147" spans="1:8" ht="15" customHeight="1" x14ac:dyDescent="0.2">
      <c r="A147" s="120" t="s">
        <v>24</v>
      </c>
      <c r="B147" s="125">
        <v>10</v>
      </c>
      <c r="C147" s="126" t="s">
        <v>232</v>
      </c>
      <c r="D147" s="45">
        <v>306</v>
      </c>
      <c r="E147" s="33" t="s">
        <v>18</v>
      </c>
      <c r="F147" s="145"/>
      <c r="G147" s="72">
        <f t="shared" si="8"/>
        <v>0</v>
      </c>
      <c r="H147" s="92"/>
    </row>
    <row r="148" spans="1:8" ht="15" customHeight="1" x14ac:dyDescent="0.2">
      <c r="A148" s="120" t="s">
        <v>24</v>
      </c>
      <c r="B148" s="125">
        <v>11</v>
      </c>
      <c r="C148" s="126" t="s">
        <v>178</v>
      </c>
      <c r="D148" s="45">
        <v>67</v>
      </c>
      <c r="E148" s="33" t="s">
        <v>18</v>
      </c>
      <c r="F148" s="145"/>
      <c r="G148" s="72">
        <f t="shared" si="8"/>
        <v>0</v>
      </c>
      <c r="H148" s="92"/>
    </row>
    <row r="149" spans="1:8" ht="15" customHeight="1" x14ac:dyDescent="0.2">
      <c r="A149" s="120" t="s">
        <v>24</v>
      </c>
      <c r="B149" s="125">
        <v>12</v>
      </c>
      <c r="C149" s="119" t="s">
        <v>66</v>
      </c>
      <c r="D149" s="45">
        <v>32</v>
      </c>
      <c r="E149" s="33" t="s">
        <v>11</v>
      </c>
      <c r="F149" s="145"/>
      <c r="G149" s="72">
        <f t="shared" si="8"/>
        <v>0</v>
      </c>
      <c r="H149" s="92"/>
    </row>
    <row r="150" spans="1:8" ht="15" customHeight="1" x14ac:dyDescent="0.2">
      <c r="A150" s="120" t="s">
        <v>24</v>
      </c>
      <c r="B150" s="125">
        <v>13</v>
      </c>
      <c r="C150" s="126" t="s">
        <v>169</v>
      </c>
      <c r="D150" s="45">
        <v>67</v>
      </c>
      <c r="E150" s="33" t="s">
        <v>11</v>
      </c>
      <c r="F150" s="145"/>
      <c r="G150" s="72">
        <f t="shared" si="8"/>
        <v>0</v>
      </c>
      <c r="H150" s="92"/>
    </row>
    <row r="151" spans="1:8" ht="15" customHeight="1" x14ac:dyDescent="0.2">
      <c r="A151" s="120" t="s">
        <v>24</v>
      </c>
      <c r="B151" s="125">
        <v>14</v>
      </c>
      <c r="C151" s="126" t="s">
        <v>160</v>
      </c>
      <c r="D151" s="45">
        <v>67</v>
      </c>
      <c r="E151" s="33" t="s">
        <v>11</v>
      </c>
      <c r="F151" s="145"/>
      <c r="G151" s="72">
        <f t="shared" si="8"/>
        <v>0</v>
      </c>
      <c r="H151" s="92"/>
    </row>
    <row r="152" spans="1:8" ht="15" customHeight="1" x14ac:dyDescent="0.2">
      <c r="A152" s="120" t="s">
        <v>24</v>
      </c>
      <c r="B152" s="125">
        <v>15</v>
      </c>
      <c r="C152" s="126" t="s">
        <v>161</v>
      </c>
      <c r="D152" s="45">
        <v>67</v>
      </c>
      <c r="E152" s="33" t="s">
        <v>11</v>
      </c>
      <c r="F152" s="145"/>
      <c r="G152" s="72">
        <f t="shared" si="8"/>
        <v>0</v>
      </c>
      <c r="H152" s="92"/>
    </row>
    <row r="153" spans="1:8" ht="15" customHeight="1" x14ac:dyDescent="0.2">
      <c r="A153" s="120" t="s">
        <v>24</v>
      </c>
      <c r="B153" s="125">
        <v>16</v>
      </c>
      <c r="C153" s="126" t="s">
        <v>162</v>
      </c>
      <c r="D153" s="45">
        <v>67</v>
      </c>
      <c r="E153" s="33" t="s">
        <v>11</v>
      </c>
      <c r="F153" s="145"/>
      <c r="G153" s="72">
        <f t="shared" si="8"/>
        <v>0</v>
      </c>
      <c r="H153" s="92"/>
    </row>
    <row r="154" spans="1:8" ht="15" customHeight="1" x14ac:dyDescent="0.2">
      <c r="A154" s="120" t="s">
        <v>24</v>
      </c>
      <c r="B154" s="125">
        <v>17</v>
      </c>
      <c r="C154" s="126" t="s">
        <v>163</v>
      </c>
      <c r="D154" s="45">
        <v>67</v>
      </c>
      <c r="E154" s="33" t="s">
        <v>11</v>
      </c>
      <c r="F154" s="145"/>
      <c r="G154" s="72">
        <f t="shared" si="8"/>
        <v>0</v>
      </c>
      <c r="H154" s="92"/>
    </row>
    <row r="155" spans="1:8" ht="15" customHeight="1" x14ac:dyDescent="0.2">
      <c r="A155" s="120" t="s">
        <v>24</v>
      </c>
      <c r="B155" s="125">
        <v>18</v>
      </c>
      <c r="C155" s="126" t="s">
        <v>164</v>
      </c>
      <c r="D155" s="45">
        <v>67</v>
      </c>
      <c r="E155" s="33" t="s">
        <v>11</v>
      </c>
      <c r="F155" s="145"/>
      <c r="G155" s="72">
        <f t="shared" si="8"/>
        <v>0</v>
      </c>
      <c r="H155" s="92"/>
    </row>
    <row r="156" spans="1:8" ht="15" customHeight="1" x14ac:dyDescent="0.2">
      <c r="A156" s="120" t="s">
        <v>24</v>
      </c>
      <c r="B156" s="125">
        <v>19</v>
      </c>
      <c r="C156" s="126" t="s">
        <v>59</v>
      </c>
      <c r="D156" s="45">
        <v>0</v>
      </c>
      <c r="E156" s="27" t="s">
        <v>60</v>
      </c>
      <c r="F156" s="145"/>
      <c r="G156" s="72">
        <f t="shared" si="8"/>
        <v>0</v>
      </c>
      <c r="H156" s="92"/>
    </row>
    <row r="157" spans="1:8" ht="15" customHeight="1" x14ac:dyDescent="0.2">
      <c r="A157" s="120" t="s">
        <v>24</v>
      </c>
      <c r="B157" s="125">
        <v>20</v>
      </c>
      <c r="C157" s="126" t="s">
        <v>86</v>
      </c>
      <c r="D157" s="45">
        <v>1</v>
      </c>
      <c r="E157" s="27" t="s">
        <v>57</v>
      </c>
      <c r="F157" s="145"/>
      <c r="G157" s="72">
        <f t="shared" si="8"/>
        <v>0</v>
      </c>
      <c r="H157" s="92"/>
    </row>
    <row r="158" spans="1:8" ht="15" customHeight="1" x14ac:dyDescent="0.2">
      <c r="A158" s="120" t="s">
        <v>24</v>
      </c>
      <c r="B158" s="125">
        <v>21</v>
      </c>
      <c r="C158" s="139" t="s">
        <v>225</v>
      </c>
      <c r="D158" s="45">
        <v>0</v>
      </c>
      <c r="E158" s="31" t="s">
        <v>117</v>
      </c>
      <c r="F158" s="42" t="s">
        <v>129</v>
      </c>
      <c r="G158" s="141" t="s">
        <v>129</v>
      </c>
    </row>
    <row r="159" spans="1:8" ht="15" customHeight="1" x14ac:dyDescent="0.2">
      <c r="A159" s="49" t="s">
        <v>24</v>
      </c>
      <c r="B159" s="33">
        <v>22</v>
      </c>
      <c r="C159" s="35" t="s">
        <v>45</v>
      </c>
      <c r="D159" s="45">
        <v>450</v>
      </c>
      <c r="E159" s="27" t="s">
        <v>12</v>
      </c>
      <c r="F159" s="145"/>
      <c r="G159" s="72">
        <f t="shared" si="8"/>
        <v>0</v>
      </c>
      <c r="H159" s="92"/>
    </row>
    <row r="160" spans="1:8" s="60" customFormat="1" ht="15" customHeight="1" thickBot="1" x14ac:dyDescent="0.25">
      <c r="A160" s="64" t="s">
        <v>24</v>
      </c>
      <c r="B160" s="66">
        <v>23</v>
      </c>
      <c r="C160" s="67" t="s">
        <v>198</v>
      </c>
      <c r="D160" s="45">
        <v>1</v>
      </c>
      <c r="E160" s="63" t="s">
        <v>117</v>
      </c>
      <c r="F160" s="57">
        <v>100000</v>
      </c>
      <c r="G160" s="57">
        <v>100000</v>
      </c>
      <c r="H160" s="92"/>
    </row>
    <row r="161" spans="1:8" ht="15" customHeight="1" thickBot="1" x14ac:dyDescent="0.25">
      <c r="A161" s="216"/>
      <c r="B161" s="217"/>
      <c r="C161" s="196" t="s">
        <v>25</v>
      </c>
      <c r="D161" s="197"/>
      <c r="E161" s="198"/>
      <c r="F161" s="37" t="s">
        <v>8</v>
      </c>
      <c r="G161" s="78">
        <f>SUM(G138:G160)</f>
        <v>100000</v>
      </c>
      <c r="H161" s="92"/>
    </row>
    <row r="162" spans="1:8" ht="45" customHeight="1" x14ac:dyDescent="0.2">
      <c r="A162" s="241" t="s">
        <v>26</v>
      </c>
      <c r="B162" s="242"/>
      <c r="C162" s="243" t="s">
        <v>51</v>
      </c>
      <c r="D162" s="244"/>
      <c r="E162" s="244"/>
      <c r="F162" s="244"/>
      <c r="G162" s="245"/>
      <c r="H162" s="92"/>
    </row>
    <row r="163" spans="1:8" ht="15" customHeight="1" x14ac:dyDescent="0.2">
      <c r="A163" s="49" t="s">
        <v>26</v>
      </c>
      <c r="B163" s="27">
        <v>1</v>
      </c>
      <c r="C163" s="28" t="s">
        <v>55</v>
      </c>
      <c r="D163" s="44">
        <v>0</v>
      </c>
      <c r="E163" s="27" t="s">
        <v>6</v>
      </c>
      <c r="F163" s="145"/>
      <c r="G163" s="72">
        <f>D163*(F163)</f>
        <v>0</v>
      </c>
      <c r="H163" s="92"/>
    </row>
    <row r="164" spans="1:8" ht="15" customHeight="1" x14ac:dyDescent="0.2">
      <c r="A164" s="49" t="s">
        <v>26</v>
      </c>
      <c r="B164" s="27">
        <v>2</v>
      </c>
      <c r="C164" s="28" t="s">
        <v>56</v>
      </c>
      <c r="D164" s="44">
        <v>0</v>
      </c>
      <c r="E164" s="27" t="s">
        <v>6</v>
      </c>
      <c r="F164" s="145"/>
      <c r="G164" s="72">
        <f>D164*(F164)</f>
        <v>0</v>
      </c>
      <c r="H164" s="92"/>
    </row>
    <row r="165" spans="1:8" s="60" customFormat="1" ht="15" customHeight="1" thickBot="1" x14ac:dyDescent="0.25">
      <c r="A165" s="64" t="s">
        <v>26</v>
      </c>
      <c r="B165" s="36">
        <v>3</v>
      </c>
      <c r="C165" s="65" t="s">
        <v>200</v>
      </c>
      <c r="D165" s="62">
        <v>0</v>
      </c>
      <c r="E165" s="63" t="s">
        <v>117</v>
      </c>
      <c r="F165" s="57" t="s">
        <v>129</v>
      </c>
      <c r="G165" s="74" t="s">
        <v>129</v>
      </c>
      <c r="H165" s="92"/>
    </row>
    <row r="166" spans="1:8" ht="15" customHeight="1" thickBot="1" x14ac:dyDescent="0.25">
      <c r="A166" s="224"/>
      <c r="B166" s="225"/>
      <c r="C166" s="226" t="s">
        <v>27</v>
      </c>
      <c r="D166" s="227"/>
      <c r="E166" s="228"/>
      <c r="F166" s="37" t="s">
        <v>8</v>
      </c>
      <c r="G166" s="78">
        <f>SUM(G163:G165)</f>
        <v>0</v>
      </c>
      <c r="H166" s="92"/>
    </row>
    <row r="167" spans="1:8" ht="45" customHeight="1" x14ac:dyDescent="0.2">
      <c r="A167" s="241" t="s">
        <v>28</v>
      </c>
      <c r="B167" s="242"/>
      <c r="C167" s="243" t="s">
        <v>72</v>
      </c>
      <c r="D167" s="244"/>
      <c r="E167" s="244"/>
      <c r="F167" s="244"/>
      <c r="G167" s="245"/>
      <c r="H167" s="92"/>
    </row>
    <row r="168" spans="1:8" ht="15" customHeight="1" x14ac:dyDescent="0.2">
      <c r="A168" s="49" t="s">
        <v>28</v>
      </c>
      <c r="B168" s="27">
        <v>1</v>
      </c>
      <c r="C168" s="28" t="s">
        <v>73</v>
      </c>
      <c r="D168" s="44">
        <v>0</v>
      </c>
      <c r="E168" s="27" t="s">
        <v>43</v>
      </c>
      <c r="F168" s="145"/>
      <c r="G168" s="72">
        <f>D168*(F168)</f>
        <v>0</v>
      </c>
      <c r="H168" s="92"/>
    </row>
    <row r="169" spans="1:8" ht="15" customHeight="1" x14ac:dyDescent="0.2">
      <c r="A169" s="49" t="s">
        <v>28</v>
      </c>
      <c r="B169" s="27">
        <v>2</v>
      </c>
      <c r="C169" s="28" t="s">
        <v>74</v>
      </c>
      <c r="D169" s="44">
        <v>0</v>
      </c>
      <c r="E169" s="27" t="s">
        <v>43</v>
      </c>
      <c r="F169" s="145"/>
      <c r="G169" s="72">
        <f>D169*(F169)</f>
        <v>0</v>
      </c>
      <c r="H169" s="92"/>
    </row>
    <row r="170" spans="1:8" s="60" customFormat="1" ht="15" customHeight="1" thickBot="1" x14ac:dyDescent="0.25">
      <c r="A170" s="64" t="s">
        <v>28</v>
      </c>
      <c r="B170" s="36">
        <v>3</v>
      </c>
      <c r="C170" s="65" t="s">
        <v>199</v>
      </c>
      <c r="D170" s="62">
        <v>0</v>
      </c>
      <c r="E170" s="63" t="s">
        <v>117</v>
      </c>
      <c r="F170" s="57" t="s">
        <v>129</v>
      </c>
      <c r="G170" s="74" t="s">
        <v>129</v>
      </c>
      <c r="H170" s="92"/>
    </row>
    <row r="171" spans="1:8" ht="15" customHeight="1" thickBot="1" x14ac:dyDescent="0.25">
      <c r="A171" s="224"/>
      <c r="B171" s="225"/>
      <c r="C171" s="226" t="s">
        <v>29</v>
      </c>
      <c r="D171" s="227"/>
      <c r="E171" s="228"/>
      <c r="F171" s="37" t="s">
        <v>8</v>
      </c>
      <c r="G171" s="78">
        <f>SUM(G168:G170)</f>
        <v>0</v>
      </c>
    </row>
    <row r="172" spans="1:8" ht="45" customHeight="1" x14ac:dyDescent="0.2">
      <c r="A172" s="241" t="s">
        <v>62</v>
      </c>
      <c r="B172" s="242"/>
      <c r="C172" s="243" t="s">
        <v>208</v>
      </c>
      <c r="D172" s="244"/>
      <c r="E172" s="244"/>
      <c r="F172" s="244"/>
      <c r="G172" s="245"/>
    </row>
    <row r="173" spans="1:8" ht="15" customHeight="1" x14ac:dyDescent="0.2">
      <c r="A173" s="49" t="s">
        <v>62</v>
      </c>
      <c r="B173" s="27">
        <v>1</v>
      </c>
      <c r="C173" s="32" t="s">
        <v>193</v>
      </c>
      <c r="D173" s="135">
        <v>100</v>
      </c>
      <c r="E173" s="27" t="s">
        <v>12</v>
      </c>
      <c r="F173" s="145"/>
      <c r="G173" s="72">
        <f t="shared" ref="G173:G179" si="9">D173*(F173)</f>
        <v>0</v>
      </c>
    </row>
    <row r="174" spans="1:8" ht="15" customHeight="1" x14ac:dyDescent="0.2">
      <c r="A174" s="49" t="s">
        <v>62</v>
      </c>
      <c r="B174" s="27">
        <v>2</v>
      </c>
      <c r="C174" s="28" t="s">
        <v>89</v>
      </c>
      <c r="D174" s="135">
        <v>50</v>
      </c>
      <c r="E174" s="27" t="s">
        <v>12</v>
      </c>
      <c r="F174" s="145"/>
      <c r="G174" s="72">
        <f t="shared" si="9"/>
        <v>0</v>
      </c>
    </row>
    <row r="175" spans="1:8" ht="15" customHeight="1" x14ac:dyDescent="0.2">
      <c r="A175" s="49" t="s">
        <v>62</v>
      </c>
      <c r="B175" s="27">
        <v>3</v>
      </c>
      <c r="C175" s="28" t="s">
        <v>194</v>
      </c>
      <c r="D175" s="135">
        <v>60</v>
      </c>
      <c r="E175" s="27" t="s">
        <v>12</v>
      </c>
      <c r="F175" s="145"/>
      <c r="G175" s="72">
        <f t="shared" si="9"/>
        <v>0</v>
      </c>
    </row>
    <row r="176" spans="1:8" ht="15" customHeight="1" x14ac:dyDescent="0.2">
      <c r="A176" s="49" t="s">
        <v>62</v>
      </c>
      <c r="B176" s="27">
        <v>4</v>
      </c>
      <c r="C176" s="28" t="s">
        <v>206</v>
      </c>
      <c r="D176" s="135">
        <v>160</v>
      </c>
      <c r="E176" s="27" t="s">
        <v>12</v>
      </c>
      <c r="F176" s="145"/>
      <c r="G176" s="72">
        <f t="shared" si="9"/>
        <v>0</v>
      </c>
    </row>
    <row r="177" spans="1:14" ht="15" customHeight="1" x14ac:dyDescent="0.2">
      <c r="A177" s="49" t="s">
        <v>62</v>
      </c>
      <c r="B177" s="27">
        <v>5</v>
      </c>
      <c r="C177" s="32" t="s">
        <v>70</v>
      </c>
      <c r="D177" s="135">
        <v>240</v>
      </c>
      <c r="E177" s="27" t="s">
        <v>12</v>
      </c>
      <c r="F177" s="145"/>
      <c r="G177" s="72">
        <f t="shared" si="9"/>
        <v>0</v>
      </c>
      <c r="I177" s="68"/>
      <c r="J177" s="68"/>
      <c r="K177" s="68"/>
      <c r="L177" s="68"/>
      <c r="M177" s="68"/>
      <c r="N177" s="68"/>
    </row>
    <row r="178" spans="1:14" ht="15" customHeight="1" x14ac:dyDescent="0.2">
      <c r="A178" s="49" t="s">
        <v>62</v>
      </c>
      <c r="B178" s="27">
        <v>6</v>
      </c>
      <c r="C178" s="28" t="s">
        <v>71</v>
      </c>
      <c r="D178" s="135">
        <v>0</v>
      </c>
      <c r="E178" s="27" t="s">
        <v>12</v>
      </c>
      <c r="F178" s="145"/>
      <c r="G178" s="72">
        <f t="shared" si="9"/>
        <v>0</v>
      </c>
      <c r="H178" s="132"/>
      <c r="I178" s="68"/>
      <c r="J178" s="68"/>
      <c r="K178" s="68"/>
      <c r="L178" s="68"/>
      <c r="M178" s="68"/>
      <c r="N178" s="68"/>
    </row>
    <row r="179" spans="1:14" ht="15" customHeight="1" x14ac:dyDescent="0.2">
      <c r="A179" s="49" t="s">
        <v>62</v>
      </c>
      <c r="B179" s="27">
        <v>7</v>
      </c>
      <c r="C179" s="28" t="s">
        <v>34</v>
      </c>
      <c r="D179" s="135">
        <v>60</v>
      </c>
      <c r="E179" s="27" t="s">
        <v>12</v>
      </c>
      <c r="F179" s="145"/>
      <c r="G179" s="72">
        <f t="shared" si="9"/>
        <v>0</v>
      </c>
      <c r="H179" s="91"/>
      <c r="I179" s="68"/>
      <c r="J179" s="68"/>
      <c r="K179" s="68"/>
      <c r="L179" s="68"/>
      <c r="M179" s="68"/>
      <c r="N179" s="68"/>
    </row>
    <row r="180" spans="1:14" ht="15" customHeight="1" x14ac:dyDescent="0.2">
      <c r="A180" s="49" t="s">
        <v>62</v>
      </c>
      <c r="B180" s="27">
        <v>8</v>
      </c>
      <c r="C180" s="137" t="s">
        <v>226</v>
      </c>
      <c r="D180" s="135">
        <v>1</v>
      </c>
      <c r="E180" s="31" t="s">
        <v>117</v>
      </c>
      <c r="F180" s="42">
        <v>200000</v>
      </c>
      <c r="G180" s="141">
        <f>F180*D180</f>
        <v>200000</v>
      </c>
      <c r="H180" s="2"/>
      <c r="I180" s="134"/>
      <c r="J180" s="134"/>
      <c r="K180" s="134"/>
      <c r="L180" s="134"/>
      <c r="M180" s="134"/>
      <c r="N180" s="134"/>
    </row>
    <row r="181" spans="1:14" ht="15" customHeight="1" x14ac:dyDescent="0.2">
      <c r="A181" s="49" t="s">
        <v>62</v>
      </c>
      <c r="B181" s="27">
        <v>9</v>
      </c>
      <c r="C181" s="28" t="s">
        <v>205</v>
      </c>
      <c r="D181" s="135">
        <v>80</v>
      </c>
      <c r="E181" s="106" t="s">
        <v>12</v>
      </c>
      <c r="F181" s="145"/>
      <c r="G181" s="107">
        <f>D181*(F181)</f>
        <v>0</v>
      </c>
      <c r="I181" s="68"/>
      <c r="J181" s="68"/>
      <c r="K181" s="68"/>
      <c r="L181" s="68"/>
      <c r="M181" s="68"/>
      <c r="N181" s="68"/>
    </row>
    <row r="182" spans="1:14" ht="15" customHeight="1" x14ac:dyDescent="0.2">
      <c r="A182" s="49" t="s">
        <v>62</v>
      </c>
      <c r="B182" s="27">
        <v>10</v>
      </c>
      <c r="C182" s="28" t="s">
        <v>229</v>
      </c>
      <c r="D182" s="135">
        <v>40</v>
      </c>
      <c r="E182" s="27" t="s">
        <v>12</v>
      </c>
      <c r="F182" s="145"/>
      <c r="G182" s="72">
        <f>D182*(F182)</f>
        <v>0</v>
      </c>
      <c r="I182" s="68"/>
      <c r="J182" s="68"/>
      <c r="K182" s="68"/>
      <c r="L182" s="68"/>
      <c r="M182" s="68"/>
      <c r="N182" s="68"/>
    </row>
    <row r="183" spans="1:14" ht="15" customHeight="1" x14ac:dyDescent="0.2">
      <c r="A183" s="49" t="s">
        <v>62</v>
      </c>
      <c r="B183" s="27">
        <v>11</v>
      </c>
      <c r="C183" s="28" t="s">
        <v>204</v>
      </c>
      <c r="D183" s="135">
        <v>200</v>
      </c>
      <c r="E183" s="27" t="s">
        <v>12</v>
      </c>
      <c r="F183" s="145"/>
      <c r="G183" s="72">
        <f>D183*(F183)</f>
        <v>0</v>
      </c>
      <c r="I183" s="68"/>
      <c r="J183" s="68"/>
      <c r="K183" s="68"/>
      <c r="L183" s="68"/>
      <c r="M183" s="68"/>
      <c r="N183" s="68"/>
    </row>
    <row r="184" spans="1:14" ht="15" customHeight="1" x14ac:dyDescent="0.2">
      <c r="A184" s="49" t="s">
        <v>62</v>
      </c>
      <c r="B184" s="27">
        <v>12</v>
      </c>
      <c r="C184" s="133" t="s">
        <v>168</v>
      </c>
      <c r="D184" s="135">
        <v>300</v>
      </c>
      <c r="E184" s="27" t="s">
        <v>12</v>
      </c>
      <c r="F184" s="145"/>
      <c r="G184" s="72">
        <f>D184*(F184)</f>
        <v>0</v>
      </c>
      <c r="I184" s="68"/>
      <c r="J184" s="68"/>
      <c r="K184" s="68"/>
      <c r="L184" s="68"/>
      <c r="M184" s="68"/>
      <c r="N184" s="68"/>
    </row>
    <row r="185" spans="1:14" ht="15" customHeight="1" thickBot="1" x14ac:dyDescent="0.25">
      <c r="A185" s="64" t="s">
        <v>62</v>
      </c>
      <c r="B185" s="36">
        <v>13</v>
      </c>
      <c r="C185" s="142" t="s">
        <v>215</v>
      </c>
      <c r="D185" s="135">
        <v>1</v>
      </c>
      <c r="E185" s="63" t="s">
        <v>117</v>
      </c>
      <c r="F185" s="57">
        <v>100000</v>
      </c>
      <c r="G185" s="74">
        <v>100000</v>
      </c>
      <c r="H185" s="103"/>
      <c r="I185" s="68"/>
      <c r="J185" s="68"/>
      <c r="K185" s="68"/>
      <c r="L185" s="68"/>
      <c r="M185" s="68"/>
      <c r="N185" s="68"/>
    </row>
    <row r="186" spans="1:14" ht="15" customHeight="1" thickBot="1" x14ac:dyDescent="0.25">
      <c r="A186" s="224"/>
      <c r="B186" s="225"/>
      <c r="C186" s="226" t="s">
        <v>61</v>
      </c>
      <c r="D186" s="227"/>
      <c r="E186" s="228"/>
      <c r="F186" s="143" t="s">
        <v>8</v>
      </c>
      <c r="G186" s="144">
        <f>SUM(G173:G185)</f>
        <v>300000</v>
      </c>
      <c r="H186" s="103"/>
      <c r="I186" s="68"/>
      <c r="J186" s="68"/>
      <c r="K186" s="68"/>
      <c r="L186" s="68"/>
      <c r="M186" s="68"/>
      <c r="N186" s="68"/>
    </row>
    <row r="187" spans="1:14" ht="45" customHeight="1" thickBot="1" x14ac:dyDescent="0.25">
      <c r="A187" s="241" t="s">
        <v>209</v>
      </c>
      <c r="B187" s="242"/>
      <c r="C187" s="109" t="s">
        <v>210</v>
      </c>
      <c r="D187" s="110" t="s">
        <v>227</v>
      </c>
      <c r="E187" s="110" t="s">
        <v>211</v>
      </c>
      <c r="F187" s="110" t="s">
        <v>213</v>
      </c>
      <c r="G187" s="111" t="s">
        <v>212</v>
      </c>
      <c r="H187" s="103"/>
      <c r="I187" s="68"/>
      <c r="J187" s="68"/>
      <c r="K187" s="68"/>
      <c r="L187" s="68"/>
      <c r="M187" s="68"/>
      <c r="N187" s="68"/>
    </row>
    <row r="188" spans="1:14" ht="58.9" customHeight="1" x14ac:dyDescent="0.2">
      <c r="A188" s="104" t="s">
        <v>209</v>
      </c>
      <c r="B188" s="105">
        <v>1</v>
      </c>
      <c r="C188" s="102" t="s">
        <v>228</v>
      </c>
      <c r="D188" s="238">
        <v>0.15</v>
      </c>
      <c r="E188" s="235" t="s">
        <v>203</v>
      </c>
      <c r="F188" s="256">
        <f>SUM(G60,G79,G101,G126,G136,G161,G166,G171)</f>
        <v>415000</v>
      </c>
      <c r="G188" s="229">
        <f>F188*D188</f>
        <v>62250</v>
      </c>
      <c r="H188" s="92"/>
      <c r="I188" s="68"/>
      <c r="J188" s="68"/>
      <c r="K188" s="68"/>
      <c r="L188" s="68"/>
      <c r="M188" s="68"/>
      <c r="N188" s="68"/>
    </row>
    <row r="189" spans="1:14" ht="15" customHeight="1" x14ac:dyDescent="0.2">
      <c r="A189" s="99" t="s">
        <v>209</v>
      </c>
      <c r="B189" s="27">
        <v>2</v>
      </c>
      <c r="C189" s="98" t="s">
        <v>202</v>
      </c>
      <c r="D189" s="239"/>
      <c r="E189" s="236"/>
      <c r="F189" s="257"/>
      <c r="G189" s="230"/>
      <c r="H189" s="92"/>
      <c r="I189" s="68"/>
      <c r="J189" s="68"/>
      <c r="K189" s="68"/>
      <c r="L189" s="68"/>
      <c r="M189" s="68"/>
      <c r="N189" s="68"/>
    </row>
    <row r="190" spans="1:14" ht="15" customHeight="1" x14ac:dyDescent="0.2">
      <c r="A190" s="100" t="s">
        <v>209</v>
      </c>
      <c r="B190" s="27">
        <v>3</v>
      </c>
      <c r="C190" s="32" t="s">
        <v>207</v>
      </c>
      <c r="D190" s="239"/>
      <c r="E190" s="236"/>
      <c r="F190" s="257"/>
      <c r="G190" s="230"/>
      <c r="H190" s="92"/>
      <c r="I190" s="68"/>
      <c r="J190" s="68"/>
      <c r="K190" s="68"/>
      <c r="L190" s="68"/>
      <c r="M190" s="68"/>
      <c r="N190" s="68"/>
    </row>
    <row r="191" spans="1:14" ht="15" customHeight="1" thickBot="1" x14ac:dyDescent="0.25">
      <c r="A191" s="208"/>
      <c r="B191" s="209"/>
      <c r="C191" s="101" t="s">
        <v>223</v>
      </c>
      <c r="D191" s="240"/>
      <c r="E191" s="237"/>
      <c r="F191" s="258"/>
      <c r="G191" s="231"/>
      <c r="I191" s="68"/>
      <c r="J191" s="68"/>
      <c r="K191" s="68"/>
      <c r="L191" s="68"/>
      <c r="M191" s="68"/>
      <c r="N191" s="68"/>
    </row>
    <row r="192" spans="1:14" ht="15" customHeight="1" thickBot="1" x14ac:dyDescent="0.25">
      <c r="A192" s="224"/>
      <c r="B192" s="225"/>
      <c r="C192" s="226" t="s">
        <v>214</v>
      </c>
      <c r="D192" s="227"/>
      <c r="E192" s="228"/>
      <c r="F192" s="37" t="s">
        <v>8</v>
      </c>
      <c r="G192" s="78">
        <f>SUM(G188)</f>
        <v>62250</v>
      </c>
      <c r="I192" s="68"/>
      <c r="J192" s="68"/>
      <c r="K192" s="68"/>
      <c r="L192" s="68"/>
      <c r="M192" s="68"/>
      <c r="N192" s="68"/>
    </row>
    <row r="193" spans="1:14" s="6" customFormat="1" ht="15" customHeight="1" thickBot="1" x14ac:dyDescent="0.25">
      <c r="A193" s="129"/>
      <c r="B193" s="4"/>
      <c r="C193" s="12"/>
      <c r="D193" s="13"/>
      <c r="E193" s="4"/>
      <c r="F193" s="14"/>
      <c r="G193" s="114"/>
      <c r="H193" s="91"/>
      <c r="I193" s="68"/>
      <c r="J193" s="68"/>
      <c r="K193" s="68"/>
      <c r="L193" s="68"/>
      <c r="M193" s="68"/>
      <c r="N193" s="68"/>
    </row>
    <row r="194" spans="1:14" s="6" customFormat="1" ht="15" customHeight="1" thickBot="1" x14ac:dyDescent="0.25">
      <c r="A194" s="52"/>
      <c r="B194" s="15"/>
      <c r="C194" s="16" t="s">
        <v>167</v>
      </c>
      <c r="D194" s="55"/>
      <c r="E194" s="15"/>
      <c r="F194" s="25"/>
      <c r="G194" s="80">
        <f>SUM(G60,G79,G101,G126,G136,G161,G166,G171,G186,G192)</f>
        <v>777250</v>
      </c>
      <c r="H194" s="91"/>
      <c r="I194" s="68"/>
      <c r="J194" s="68"/>
      <c r="K194" s="68"/>
      <c r="L194" s="68"/>
      <c r="M194" s="68"/>
      <c r="N194" s="68"/>
    </row>
    <row r="195" spans="1:14" s="6" customFormat="1" ht="15" customHeight="1" x14ac:dyDescent="0.2">
      <c r="A195" s="47"/>
      <c r="B195" s="8"/>
      <c r="C195" s="3"/>
      <c r="D195" s="56"/>
      <c r="E195" s="8"/>
      <c r="F195" s="26"/>
      <c r="G195" s="108"/>
      <c r="H195" s="91"/>
      <c r="I195" s="68"/>
      <c r="J195" s="68"/>
      <c r="K195" s="68"/>
      <c r="L195" s="68"/>
      <c r="M195" s="68"/>
      <c r="N195" s="68"/>
    </row>
    <row r="196" spans="1:14" ht="15" customHeight="1" thickBot="1" x14ac:dyDescent="0.25">
      <c r="A196" s="129"/>
      <c r="G196" s="82"/>
      <c r="H196" s="91"/>
      <c r="I196" s="68"/>
      <c r="J196" s="68"/>
      <c r="K196" s="68"/>
      <c r="L196" s="68"/>
      <c r="M196" s="68"/>
      <c r="N196" s="68"/>
    </row>
    <row r="197" spans="1:14" ht="15" customHeight="1" x14ac:dyDescent="0.2">
      <c r="A197" s="53"/>
      <c r="B197" s="1"/>
      <c r="C197" s="7"/>
      <c r="D197" s="54"/>
      <c r="E197" s="1"/>
      <c r="F197" s="24"/>
      <c r="G197" s="81"/>
      <c r="H197" s="94"/>
      <c r="I197" s="68"/>
      <c r="J197" s="68"/>
      <c r="K197" s="68"/>
      <c r="L197" s="68"/>
      <c r="M197" s="68"/>
      <c r="N197" s="68"/>
    </row>
    <row r="198" spans="1:14" ht="15" customHeight="1" x14ac:dyDescent="0.2">
      <c r="A198" s="47"/>
      <c r="B198" s="8"/>
      <c r="C198" s="3" t="s">
        <v>30</v>
      </c>
      <c r="D198" s="22"/>
      <c r="E198" s="8"/>
      <c r="F198" s="22"/>
      <c r="G198" s="71"/>
      <c r="H198" s="95"/>
      <c r="I198" s="68"/>
      <c r="J198" s="68"/>
      <c r="K198" s="68"/>
      <c r="L198" s="68"/>
      <c r="M198" s="68"/>
      <c r="N198" s="68"/>
    </row>
    <row r="199" spans="1:14" ht="15" customHeight="1" thickBot="1" x14ac:dyDescent="0.25">
      <c r="A199" s="129"/>
      <c r="G199" s="82"/>
      <c r="I199" s="68"/>
      <c r="J199" s="68"/>
      <c r="K199" s="68"/>
      <c r="L199" s="68"/>
      <c r="M199" s="68"/>
      <c r="N199" s="68"/>
    </row>
    <row r="200" spans="1:14" ht="15" customHeight="1" x14ac:dyDescent="0.2">
      <c r="A200" s="53"/>
      <c r="B200" s="1"/>
      <c r="C200" s="7"/>
      <c r="D200" s="18"/>
      <c r="E200" s="18" t="s">
        <v>76</v>
      </c>
      <c r="F200" s="19" t="s">
        <v>75</v>
      </c>
      <c r="G200" s="83" t="s">
        <v>78</v>
      </c>
      <c r="H200" s="96"/>
      <c r="I200" s="68"/>
      <c r="J200" s="68"/>
      <c r="K200" s="68"/>
      <c r="L200" s="68"/>
      <c r="M200" s="68"/>
      <c r="N200" s="68"/>
    </row>
    <row r="201" spans="1:14" ht="15" customHeight="1" x14ac:dyDescent="0.2">
      <c r="A201" s="129" t="s">
        <v>1</v>
      </c>
      <c r="C201" s="9" t="str">
        <f>C5</f>
        <v xml:space="preserve">VRTÁNÍ  A  ODKRYVNÉ  PRÁCE </v>
      </c>
      <c r="D201" s="20"/>
      <c r="E201" s="39">
        <f>G60</f>
        <v>265000</v>
      </c>
      <c r="F201" s="39">
        <f>E201*0.21</f>
        <v>55650</v>
      </c>
      <c r="G201" s="84">
        <f>SUM(E201:F201)</f>
        <v>320650</v>
      </c>
      <c r="H201" s="96"/>
      <c r="I201" s="68"/>
      <c r="J201" s="68"/>
      <c r="K201" s="68"/>
      <c r="L201" s="68"/>
      <c r="M201" s="68"/>
      <c r="N201" s="68"/>
    </row>
    <row r="202" spans="1:14" ht="15" customHeight="1" x14ac:dyDescent="0.2">
      <c r="A202" s="128" t="s">
        <v>9</v>
      </c>
      <c r="C202" s="9" t="str">
        <f>C61</f>
        <v xml:space="preserve">POLNÍ ZKOUŠKY </v>
      </c>
      <c r="D202" s="20"/>
      <c r="E202" s="39">
        <f>G79</f>
        <v>30000</v>
      </c>
      <c r="F202" s="39">
        <f t="shared" ref="F202:F210" si="10">E202*0.21</f>
        <v>6300</v>
      </c>
      <c r="G202" s="84">
        <f t="shared" ref="G202:G210" si="11">SUM(E202:F202)</f>
        <v>36300</v>
      </c>
      <c r="I202" s="68"/>
      <c r="J202" s="68"/>
      <c r="K202" s="68"/>
      <c r="L202" s="68"/>
      <c r="M202" s="68"/>
      <c r="N202" s="68"/>
    </row>
    <row r="203" spans="1:14" ht="15" customHeight="1" x14ac:dyDescent="0.2">
      <c r="A203" s="129" t="s">
        <v>14</v>
      </c>
      <c r="C203" s="5" t="str">
        <f>C80</f>
        <v>GEOFYZIKÁLNÍ PRÁCE</v>
      </c>
      <c r="D203" s="20"/>
      <c r="E203" s="39">
        <f>G101</f>
        <v>0</v>
      </c>
      <c r="F203" s="39">
        <f t="shared" si="10"/>
        <v>0</v>
      </c>
      <c r="G203" s="84">
        <f t="shared" si="11"/>
        <v>0</v>
      </c>
    </row>
    <row r="204" spans="1:14" ht="15" customHeight="1" x14ac:dyDescent="0.2">
      <c r="A204" s="129" t="s">
        <v>20</v>
      </c>
      <c r="C204" s="9" t="str">
        <f>C102</f>
        <v>LABORATORNÍ PRÁCE</v>
      </c>
      <c r="D204" s="20"/>
      <c r="E204" s="39">
        <f>G126</f>
        <v>0</v>
      </c>
      <c r="F204" s="39">
        <f t="shared" si="10"/>
        <v>0</v>
      </c>
      <c r="G204" s="84">
        <f t="shared" si="11"/>
        <v>0</v>
      </c>
    </row>
    <row r="205" spans="1:14" ht="15" customHeight="1" x14ac:dyDescent="0.2">
      <c r="A205" s="128" t="s">
        <v>22</v>
      </c>
      <c r="C205" s="9" t="str">
        <f>C127</f>
        <v>GEODETICKÉ PRÁCE</v>
      </c>
      <c r="D205" s="20"/>
      <c r="E205" s="39">
        <f>G136</f>
        <v>20000</v>
      </c>
      <c r="F205" s="39">
        <f t="shared" si="10"/>
        <v>4200</v>
      </c>
      <c r="G205" s="84">
        <f t="shared" si="11"/>
        <v>24200</v>
      </c>
    </row>
    <row r="206" spans="1:14" ht="15" customHeight="1" x14ac:dyDescent="0.2">
      <c r="A206" s="129" t="s">
        <v>24</v>
      </c>
      <c r="C206" s="5" t="str">
        <f>C137</f>
        <v>HYDROGEOLOGICKÉ PRÁCE</v>
      </c>
      <c r="D206" s="20"/>
      <c r="E206" s="39">
        <f>G161</f>
        <v>100000</v>
      </c>
      <c r="F206" s="39">
        <f t="shared" si="10"/>
        <v>21000</v>
      </c>
      <c r="G206" s="84">
        <f t="shared" si="11"/>
        <v>121000</v>
      </c>
    </row>
    <row r="207" spans="1:14" ht="15" customHeight="1" x14ac:dyDescent="0.2">
      <c r="A207" s="129" t="s">
        <v>26</v>
      </c>
      <c r="C207" s="5" t="str">
        <f>C162</f>
        <v>PEDOLOGICKÝ PRŮZKUM</v>
      </c>
      <c r="D207" s="20"/>
      <c r="E207" s="39">
        <f>G166</f>
        <v>0</v>
      </c>
      <c r="F207" s="39">
        <f t="shared" si="10"/>
        <v>0</v>
      </c>
      <c r="G207" s="84">
        <f t="shared" si="11"/>
        <v>0</v>
      </c>
    </row>
    <row r="208" spans="1:14" ht="15" customHeight="1" x14ac:dyDescent="0.2">
      <c r="A208" s="128" t="s">
        <v>28</v>
      </c>
      <c r="C208" s="5" t="str">
        <f>C167</f>
        <v>KOROZNÍ PRŮZKUM</v>
      </c>
      <c r="D208" s="20"/>
      <c r="E208" s="39">
        <f>G171</f>
        <v>0</v>
      </c>
      <c r="F208" s="39">
        <f t="shared" si="10"/>
        <v>0</v>
      </c>
      <c r="G208" s="84">
        <f t="shared" si="11"/>
        <v>0</v>
      </c>
    </row>
    <row r="209" spans="1:7" ht="15" customHeight="1" x14ac:dyDescent="0.2">
      <c r="A209" s="128" t="s">
        <v>62</v>
      </c>
      <c r="C209" s="5" t="str">
        <f>C172</f>
        <v>VÝKONY GEOLOGICKÉ SLUŽBY</v>
      </c>
      <c r="D209" s="20"/>
      <c r="E209" s="39">
        <f>G186</f>
        <v>300000</v>
      </c>
      <c r="F209" s="39">
        <f t="shared" si="10"/>
        <v>63000</v>
      </c>
      <c r="G209" s="84">
        <f t="shared" si="11"/>
        <v>363000</v>
      </c>
    </row>
    <row r="210" spans="1:7" ht="15" customHeight="1" thickBot="1" x14ac:dyDescent="0.25">
      <c r="A210" s="112" t="s">
        <v>209</v>
      </c>
      <c r="B210" s="10"/>
      <c r="C210" s="17" t="str">
        <f>C187</f>
        <v>OSTATNÍ</v>
      </c>
      <c r="D210" s="21"/>
      <c r="E210" s="40">
        <f>G192</f>
        <v>62250</v>
      </c>
      <c r="F210" s="40">
        <f t="shared" si="10"/>
        <v>13072.5</v>
      </c>
      <c r="G210" s="85">
        <f t="shared" si="11"/>
        <v>75322.5</v>
      </c>
    </row>
    <row r="211" spans="1:7" ht="15" customHeight="1" x14ac:dyDescent="0.2">
      <c r="A211" s="53"/>
      <c r="B211" s="1"/>
      <c r="C211" s="7"/>
      <c r="D211" s="18"/>
      <c r="E211" s="41">
        <f>SUM(E201:E210)</f>
        <v>777250</v>
      </c>
      <c r="F211" s="41">
        <f>SUM(F201:F210)</f>
        <v>163222.5</v>
      </c>
      <c r="G211" s="86">
        <f>SUM(G201:G210)</f>
        <v>940472.5</v>
      </c>
    </row>
    <row r="212" spans="1:7" ht="15" customHeight="1" x14ac:dyDescent="0.2">
      <c r="A212" s="129"/>
      <c r="G212" s="82"/>
    </row>
    <row r="213" spans="1:7" ht="15" customHeight="1" x14ac:dyDescent="0.2">
      <c r="A213" s="129"/>
      <c r="D213" s="22"/>
      <c r="F213" s="23" t="s">
        <v>76</v>
      </c>
      <c r="G213" s="87">
        <f>SUM(E201:E210)</f>
        <v>777250</v>
      </c>
    </row>
    <row r="214" spans="1:7" ht="15" customHeight="1" x14ac:dyDescent="0.2">
      <c r="A214" s="129"/>
      <c r="F214" s="23" t="s">
        <v>75</v>
      </c>
      <c r="G214" s="87">
        <f>SUM(F201:F210)</f>
        <v>163222.5</v>
      </c>
    </row>
    <row r="215" spans="1:7" ht="15" customHeight="1" x14ac:dyDescent="0.2">
      <c r="A215" s="129"/>
      <c r="D215" s="22"/>
      <c r="F215" s="23" t="s">
        <v>78</v>
      </c>
      <c r="G215" s="87">
        <f>SUM(G213:G214)</f>
        <v>940472.5</v>
      </c>
    </row>
    <row r="216" spans="1:7" ht="15" customHeight="1" x14ac:dyDescent="0.2">
      <c r="A216" s="129"/>
      <c r="D216" s="22"/>
      <c r="E216" s="8"/>
      <c r="F216" s="26"/>
      <c r="G216" s="88"/>
    </row>
    <row r="217" spans="1:7" ht="15" customHeight="1" x14ac:dyDescent="0.2">
      <c r="A217" s="250" t="s">
        <v>224</v>
      </c>
      <c r="B217" s="251"/>
      <c r="C217" s="251"/>
      <c r="D217" s="251"/>
      <c r="E217" s="251"/>
      <c r="F217" s="251"/>
      <c r="G217" s="252"/>
    </row>
    <row r="218" spans="1:7" ht="15" customHeight="1" thickBot="1" x14ac:dyDescent="0.25">
      <c r="A218" s="253" t="s">
        <v>218</v>
      </c>
      <c r="B218" s="254"/>
      <c r="C218" s="254"/>
      <c r="D218" s="254"/>
      <c r="E218" s="254"/>
      <c r="F218" s="254"/>
      <c r="G218" s="255"/>
    </row>
    <row r="219" spans="1:7" ht="15" customHeight="1" x14ac:dyDescent="0.2"/>
    <row r="226" spans="6:6" x14ac:dyDescent="0.2">
      <c r="F226" s="11"/>
    </row>
    <row r="227" spans="6:6" x14ac:dyDescent="0.2">
      <c r="F227" s="11"/>
    </row>
  </sheetData>
  <mergeCells count="53">
    <mergeCell ref="A192:B192"/>
    <mergeCell ref="C192:E192"/>
    <mergeCell ref="A217:G217"/>
    <mergeCell ref="A218:G218"/>
    <mergeCell ref="A187:B187"/>
    <mergeCell ref="D188:D191"/>
    <mergeCell ref="E188:E191"/>
    <mergeCell ref="F188:F191"/>
    <mergeCell ref="G188:G191"/>
    <mergeCell ref="A191:B191"/>
    <mergeCell ref="A171:B171"/>
    <mergeCell ref="C171:E171"/>
    <mergeCell ref="A172:B172"/>
    <mergeCell ref="C172:G172"/>
    <mergeCell ref="A186:B186"/>
    <mergeCell ref="C186:E186"/>
    <mergeCell ref="A162:B162"/>
    <mergeCell ref="C162:G162"/>
    <mergeCell ref="A166:B166"/>
    <mergeCell ref="C166:E166"/>
    <mergeCell ref="A167:B167"/>
    <mergeCell ref="C167:G167"/>
    <mergeCell ref="A136:B136"/>
    <mergeCell ref="C136:E136"/>
    <mergeCell ref="A137:B137"/>
    <mergeCell ref="C137:G137"/>
    <mergeCell ref="A161:B161"/>
    <mergeCell ref="C161:E161"/>
    <mergeCell ref="A102:B102"/>
    <mergeCell ref="C102:G102"/>
    <mergeCell ref="A126:B126"/>
    <mergeCell ref="C126:E126"/>
    <mergeCell ref="A127:B127"/>
    <mergeCell ref="C127:G127"/>
    <mergeCell ref="A79:B79"/>
    <mergeCell ref="C79:E79"/>
    <mergeCell ref="A80:B80"/>
    <mergeCell ref="C80:G80"/>
    <mergeCell ref="A101:B101"/>
    <mergeCell ref="C101:E101"/>
    <mergeCell ref="A50:B50"/>
    <mergeCell ref="C50:G50"/>
    <mergeCell ref="A60:B60"/>
    <mergeCell ref="C60:E60"/>
    <mergeCell ref="A61:B61"/>
    <mergeCell ref="C61:G61"/>
    <mergeCell ref="A33:B33"/>
    <mergeCell ref="C33:G33"/>
    <mergeCell ref="A4:B4"/>
    <mergeCell ref="A5:B5"/>
    <mergeCell ref="C5:G5"/>
    <mergeCell ref="A6:B6"/>
    <mergeCell ref="C6:G6"/>
  </mergeCells>
  <printOptions horizontalCentered="1"/>
  <pageMargins left="0.23622047244094491" right="0.23622047244094491" top="0.78740157480314965" bottom="0.78740157480314965" header="0.31496062992125984" footer="0.31496062992125984"/>
  <pageSetup paperSize="8" scale="55" fitToHeight="2" orientation="portrait" r:id="rId1"/>
  <headerFooter scaleWithDoc="0" alignWithMargins="0"/>
  <rowBreaks count="4" manualBreakCount="4">
    <brk id="49" max="6" man="1"/>
    <brk id="101" max="6" man="1"/>
    <brk id="136" max="6" man="1"/>
    <brk id="18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6</vt:i4>
      </vt:variant>
    </vt:vector>
  </HeadingPairs>
  <TitlesOfParts>
    <vt:vector size="8" baseType="lpstr">
      <vt:lpstr>soupis prací ceny</vt:lpstr>
      <vt:lpstr>soupis prací neoceněný_old</vt:lpstr>
      <vt:lpstr>'soupis prací ceny'!Oblast_tisku</vt:lpstr>
      <vt:lpstr>'soupis prací neoceněný_old'!Oblast_tisku</vt:lpstr>
      <vt:lpstr>'soupis prací ceny'!Print_Area</vt:lpstr>
      <vt:lpstr>'soupis prací neoceněný_old'!Print_Area</vt:lpstr>
      <vt:lpstr>'soupis prací ceny'!Print_Titles</vt:lpstr>
      <vt:lpstr>'soupis prací neoceněný_old'!Print_Titles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2023-06-30T06:59:24Z</dcterms:created>
  <dcterms:modified xsi:type="dcterms:W3CDTF">2024-03-06T06:43:10Z</dcterms:modified>
</cp:coreProperties>
</file>